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<sst xmlns="http://schemas.openxmlformats.org/spreadsheetml/2006/main" count="328" uniqueCount="87">
  <si>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</si>
  <si>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</si>
  <si>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</si>
  <si>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</si>
  <si>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</si>
  <si>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</si>
  <si>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</si>
  <si>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</si>
  <si>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</si>
  <si>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</si>
  <si>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</si>
  <si>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</si>
  <si>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</si>
  <si>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</si>
  <si>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</si>
  <si>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</si>
  <si>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</si>
  <si>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</si>
  <si>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</si>
  <si>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</si>
  <si>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</si>
  <si>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</si>
  <si>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</si>
  <si>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</si>
  <si>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</si>
  <si>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</si>
  <si>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</si>
  <si>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</si>
  <si>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</si>
  <si>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</si>
  <si>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</si>
  <si>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</si>
  <si>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</si>
  <si>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</si>
  <si>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</si>
  <si>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</si>
  <si>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</si>
  <si>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</si>
  <si>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</si>
  <si>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</si>
  <si>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</si>
  <si>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</si>
  <si>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</si>
  <si>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</si>
  <si>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</si>
  <si>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</si>
  <si>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</si>
  <si>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</si>
  <si>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</si>
  <si>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</si>
  <si>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</si>
  <si>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</si>
  <si>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</si>
  <si>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</si>
  <si>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</si>
  <si>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</si>
  <si>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</si>
  <si>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</si>
  <si>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</si>
  <si>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</si>
  <si>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</si>
  <si>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</si>
  <si>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</si>
  <si>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</si>
  <si>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</si>
  <si>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</si>
  <si>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</si>
  <si>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</si>
  <si>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</si>
  <si>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</si>
  <si>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</si>
  <si>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</si>
  <si>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</si>
  <si>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</si>
  <si>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</si>
  <si>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</si>
  <si>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</si>
  <si>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</si>
  <si>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425</t>
  </si>
  <si>
    <t>39</t>
  </si>
  <si>
    <t>2</t>
  </si>
  <si>
    <t>4</t>
  </si>
  <si>
    <t>5</t>
  </si>
  <si>
    <t>3,45</t>
  </si>
  <si>
    <t>СВОДКА ПО НАДОЮ МОЛОКА ЗА 07.07.2022 года</t>
  </si>
  <si>
    <t>12</t>
  </si>
  <si>
    <t>32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</si>
</sst>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89" zoomScaleNormal="75" zoomScaleSheetLayoutView="89" workbookViewId="0">
      <selection activeCell="S11" sqref="S1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3" t="s">
        <v>84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  <c r="CD1" s="123"/>
      <c r="CE1" s="123"/>
      <c r="CF1" s="123"/>
      <c r="CG1" s="123"/>
      <c r="CH1" s="123"/>
      <c r="CI1" s="123"/>
      <c r="CJ1" s="123"/>
      <c r="CK1" s="123"/>
      <c r="CL1" s="123"/>
      <c r="CM1" s="123"/>
      <c r="CN1" s="123"/>
      <c r="CO1" s="123"/>
      <c r="CP1" s="123"/>
      <c r="CQ1" s="123"/>
      <c r="CR1" s="123"/>
      <c r="CS1" s="123"/>
      <c r="CT1" s="123"/>
      <c r="CU1" s="123"/>
      <c r="CV1" s="123"/>
      <c r="CW1" s="123"/>
      <c r="CX1" s="123"/>
      <c r="CY1" s="123"/>
      <c r="CZ1" s="123"/>
      <c r="DA1" s="123"/>
      <c r="DB1" s="123"/>
      <c r="DC1" s="123"/>
      <c r="DD1" s="123"/>
      <c r="DE1" s="123"/>
      <c r="DF1" s="123"/>
      <c r="DG1" s="123"/>
      <c r="DH1" s="123"/>
      <c r="DI1" s="123"/>
      <c r="DJ1" s="123"/>
    </row>
    <row r="2" spans="1:194" ht="12.75" customHeight="1">
      <c r="A2" s="124" t="s">
        <v>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2" t="s">
        <v>0</v>
      </c>
      <c r="B4" s="125" t="s">
        <v>1</v>
      </c>
      <c r="C4" s="112" t="s">
        <v>60</v>
      </c>
      <c r="D4" s="116" t="s">
        <v>2</v>
      </c>
      <c r="E4" s="117"/>
      <c r="F4" s="117"/>
      <c r="G4" s="117"/>
      <c r="H4" s="117"/>
      <c r="I4" s="118"/>
      <c r="J4" s="112" t="s">
        <v>59</v>
      </c>
      <c r="K4" s="119" t="s">
        <v>3</v>
      </c>
      <c r="L4" s="112" t="s">
        <v>4</v>
      </c>
      <c r="M4" s="112" t="s">
        <v>5</v>
      </c>
      <c r="N4" s="131" t="s">
        <v>6</v>
      </c>
      <c r="O4" s="132"/>
      <c r="P4" s="112" t="s">
        <v>52</v>
      </c>
      <c r="Q4" s="114" t="s">
        <v>7</v>
      </c>
      <c r="R4" s="115"/>
      <c r="S4" s="116" t="s">
        <v>8</v>
      </c>
      <c r="T4" s="117"/>
      <c r="U4" s="118"/>
      <c r="V4" s="119" t="s">
        <v>9</v>
      </c>
      <c r="W4" s="121" t="s">
        <v>68</v>
      </c>
      <c r="X4" s="12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0" t="s">
        <v>10</v>
      </c>
      <c r="DH4" s="110" t="s">
        <v>10</v>
      </c>
      <c r="DI4" s="110" t="s">
        <v>11</v>
      </c>
      <c r="DJ4" s="127" t="s">
        <v>76</v>
      </c>
    </row>
    <row r="5" spans="1:194" ht="53.25" customHeight="1" thickBot="1">
      <c r="A5" s="113"/>
      <c r="B5" s="126"/>
      <c r="C5" s="113"/>
      <c r="D5" s="129" t="s">
        <v>57</v>
      </c>
      <c r="E5" s="130"/>
      <c r="F5" s="129" t="s">
        <v>58</v>
      </c>
      <c r="G5" s="130"/>
      <c r="H5" s="129" t="s">
        <v>63</v>
      </c>
      <c r="I5" s="130"/>
      <c r="J5" s="113"/>
      <c r="K5" s="120"/>
      <c r="L5" s="113"/>
      <c r="M5" s="113"/>
      <c r="N5" s="9" t="s">
        <v>56</v>
      </c>
      <c r="O5" s="9" t="s">
        <v>47</v>
      </c>
      <c r="P5" s="113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0"/>
      <c r="W5" s="105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1"/>
      <c r="DH5" s="111"/>
      <c r="DI5" s="111"/>
      <c r="DJ5" s="128"/>
    </row>
    <row r="6" spans="1:194" ht="23.25" customHeight="1" thickBot="1">
      <c r="A6" s="57" t="s">
        <v>18</v>
      </c>
      <c r="B6" s="58">
        <v>905</v>
      </c>
      <c r="C6" s="39">
        <v>45546</v>
      </c>
      <c r="D6" s="39">
        <v>236</v>
      </c>
      <c r="E6" s="39">
        <v>203</v>
      </c>
      <c r="F6" s="39">
        <v>214</v>
      </c>
      <c r="G6" s="39">
        <v>186</v>
      </c>
      <c r="H6" s="39">
        <v>244</v>
      </c>
      <c r="I6" s="39">
        <v>209</v>
      </c>
      <c r="J6" s="39">
        <v>49075</v>
      </c>
      <c r="K6" s="59">
        <v>95</v>
      </c>
      <c r="L6" s="13">
        <v>3.8</v>
      </c>
      <c r="M6" s="60" t="s">
        <v>83</v>
      </c>
      <c r="N6" s="40">
        <v>26</v>
      </c>
      <c r="O6" s="61">
        <v>20.9</v>
      </c>
      <c r="P6" s="39">
        <f>H6</f>
        <v>244</v>
      </c>
      <c r="Q6" s="62">
        <v>34</v>
      </c>
      <c r="R6" s="63" t="s">
        <v>77</v>
      </c>
      <c r="S6" s="58">
        <v>43</v>
      </c>
      <c r="T6" s="64"/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7700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17</v>
      </c>
      <c r="F7" s="39"/>
      <c r="G7" s="39">
        <v>17</v>
      </c>
      <c r="H7" s="39"/>
      <c r="I7" s="39">
        <v>17</v>
      </c>
      <c r="J7" s="39"/>
      <c r="K7" s="59"/>
      <c r="L7" s="13"/>
      <c r="M7" s="60"/>
      <c r="N7" s="40"/>
      <c r="O7" s="61">
        <v>12.4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03" customFormat="1" ht="21" customHeight="1" thickBot="1">
      <c r="A8" s="57" t="s">
        <v>22</v>
      </c>
      <c r="B8" s="58">
        <v>250</v>
      </c>
      <c r="C8" s="84">
        <v>3499</v>
      </c>
      <c r="D8" s="39">
        <v>20</v>
      </c>
      <c r="E8" s="39">
        <v>27</v>
      </c>
      <c r="F8" s="39">
        <v>16</v>
      </c>
      <c r="G8" s="39">
        <v>23</v>
      </c>
      <c r="H8" s="39">
        <v>16</v>
      </c>
      <c r="I8" s="39">
        <v>24</v>
      </c>
      <c r="J8" s="39">
        <v>2612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1070</v>
      </c>
      <c r="DH8" s="68"/>
      <c r="DI8" s="68"/>
      <c r="DJ8" s="68">
        <v>430</v>
      </c>
      <c r="DK8" s="1" t="s">
        <v>24</v>
      </c>
      <c r="DL8" s="1"/>
      <c r="DM8" s="1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>C6+C7+C8</f>
        <v>49045</v>
      </c>
      <c r="D9" s="71">
        <f>D6+D7+D8</f>
        <v>256</v>
      </c>
      <c r="E9" s="16">
        <f t="shared" si="0"/>
        <v>247</v>
      </c>
      <c r="F9" s="16">
        <f t="shared" si="0"/>
        <v>230</v>
      </c>
      <c r="G9" s="16">
        <f t="shared" si="0"/>
        <v>226</v>
      </c>
      <c r="H9" s="16">
        <f t="shared" si="0"/>
        <v>260</v>
      </c>
      <c r="I9" s="16">
        <f t="shared" si="0"/>
        <v>250</v>
      </c>
      <c r="J9" s="70">
        <f t="shared" si="0"/>
        <v>51687</v>
      </c>
      <c r="K9" s="17">
        <f>F9/D9*100</f>
        <v>89.84375</v>
      </c>
      <c r="L9" s="13">
        <f>H9*3.4/F9</f>
        <v>3.8434782608695652</v>
      </c>
      <c r="M9" s="72">
        <f>(M6+M7+M8)/2</f>
        <v>3.3</v>
      </c>
      <c r="N9" s="73">
        <f>D9/B9*100</f>
        <v>22.164502164502164</v>
      </c>
      <c r="O9" s="73">
        <v>19.100000000000001</v>
      </c>
      <c r="P9" s="16">
        <f>P6+P7+P8</f>
        <v>260</v>
      </c>
      <c r="Q9" s="16">
        <f>Q8+Q7+Q6</f>
        <v>34</v>
      </c>
      <c r="R9" s="16">
        <f>R8+R7+R6</f>
        <v>1</v>
      </c>
      <c r="S9" s="16">
        <f>S8+S7+S6</f>
        <v>43</v>
      </c>
      <c r="T9" s="16">
        <f>T8+T7+T6</f>
        <v>0</v>
      </c>
      <c r="U9" s="16">
        <f>U6+U7+U8</f>
        <v>308</v>
      </c>
      <c r="V9" s="18"/>
      <c r="W9" s="16">
        <f>W6+W7+W8</f>
        <v>359</v>
      </c>
      <c r="X9" s="73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8770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3" customFormat="1" ht="18.75" customHeight="1" thickBot="1">
      <c r="A10" s="15" t="s">
        <v>26</v>
      </c>
      <c r="B10" s="39">
        <v>410</v>
      </c>
      <c r="C10" s="85">
        <v>11498</v>
      </c>
      <c r="D10" s="58">
        <v>58</v>
      </c>
      <c r="E10" s="58">
        <v>60</v>
      </c>
      <c r="F10" s="58">
        <v>43</v>
      </c>
      <c r="G10" s="58">
        <v>48</v>
      </c>
      <c r="H10" s="58">
        <v>48</v>
      </c>
      <c r="I10" s="58">
        <v>55</v>
      </c>
      <c r="J10" s="39">
        <v>9563</v>
      </c>
      <c r="K10" s="17">
        <v>75</v>
      </c>
      <c r="L10" s="13">
        <v>3.8</v>
      </c>
      <c r="M10" s="86">
        <v>3.2</v>
      </c>
      <c r="N10" s="40">
        <v>14.1</v>
      </c>
      <c r="O10" s="61">
        <v>14.6</v>
      </c>
      <c r="P10" s="39">
        <f t="shared" ref="P10:P15" si="1">H10</f>
        <v>48</v>
      </c>
      <c r="Q10" s="62">
        <v>2</v>
      </c>
      <c r="R10" s="39"/>
      <c r="S10" s="74" t="s">
        <v>82</v>
      </c>
      <c r="T10" s="75"/>
      <c r="U10" s="76" t="s">
        <v>69</v>
      </c>
      <c r="V10" s="66"/>
      <c r="W10" s="74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1750</v>
      </c>
      <c r="DH10" s="68"/>
      <c r="DI10" s="68"/>
      <c r="DJ10" s="77">
        <v>0</v>
      </c>
      <c r="DK10" s="1"/>
      <c r="DL10" s="1"/>
      <c r="DM10" s="1"/>
      <c r="DN10" s="104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</row>
    <row r="11" spans="1:194" s="103" customFormat="1" ht="21" customHeight="1" thickBot="1">
      <c r="A11" s="87" t="s">
        <v>27</v>
      </c>
      <c r="B11" s="85">
        <v>86</v>
      </c>
      <c r="C11" s="85">
        <v>1635</v>
      </c>
      <c r="D11" s="88">
        <v>10</v>
      </c>
      <c r="E11" s="88">
        <v>13</v>
      </c>
      <c r="F11" s="88">
        <v>8</v>
      </c>
      <c r="G11" s="88">
        <v>10</v>
      </c>
      <c r="H11" s="88">
        <v>9</v>
      </c>
      <c r="I11" s="58">
        <v>11</v>
      </c>
      <c r="J11" s="39">
        <v>1511</v>
      </c>
      <c r="K11" s="17">
        <f>F11/D11*100</f>
        <v>80</v>
      </c>
      <c r="L11" s="13">
        <v>3.8</v>
      </c>
      <c r="M11" s="78" t="s">
        <v>61</v>
      </c>
      <c r="N11" s="40">
        <f t="shared" ref="N11:N24" si="2">D11/B11*100</f>
        <v>11.627906976744185</v>
      </c>
      <c r="O11" s="89">
        <v>13</v>
      </c>
      <c r="P11" s="39">
        <f>H11</f>
        <v>9</v>
      </c>
      <c r="Q11" s="90">
        <v>1</v>
      </c>
      <c r="R11" s="91"/>
      <c r="S11" s="22" t="s">
        <v>80</v>
      </c>
      <c r="T11" s="92"/>
      <c r="U11" s="93"/>
      <c r="V11" s="66"/>
      <c r="W11" s="22" t="s">
        <v>64</v>
      </c>
      <c r="X11" s="9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650</v>
      </c>
      <c r="DH11" s="68"/>
      <c r="DI11" s="68"/>
      <c r="DJ11" s="77">
        <v>130</v>
      </c>
      <c r="DK11" s="1" t="s">
        <v>28</v>
      </c>
      <c r="DL11" s="1" t="s">
        <v>28</v>
      </c>
      <c r="DM11" s="1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</row>
    <row r="12" spans="1:194" s="82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8"/>
      <c r="N12" s="40"/>
      <c r="O12" s="61"/>
      <c r="P12" s="39"/>
      <c r="Q12" s="62"/>
      <c r="R12" s="79"/>
      <c r="S12" s="74"/>
      <c r="T12" s="75"/>
      <c r="U12" s="76"/>
      <c r="V12" s="66"/>
      <c r="W12" s="74"/>
      <c r="X12" s="61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8"/>
      <c r="DH12" s="68"/>
      <c r="DI12" s="68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3" customFormat="1" ht="18.75" customHeight="1" thickBot="1">
      <c r="A13" s="95" t="s">
        <v>29</v>
      </c>
      <c r="B13" s="85">
        <v>120</v>
      </c>
      <c r="C13" s="85">
        <v>3632</v>
      </c>
      <c r="D13" s="88">
        <v>20</v>
      </c>
      <c r="E13" s="88">
        <v>21</v>
      </c>
      <c r="F13" s="88">
        <v>16</v>
      </c>
      <c r="G13" s="88">
        <v>17</v>
      </c>
      <c r="H13" s="88">
        <v>17</v>
      </c>
      <c r="I13" s="58">
        <v>19</v>
      </c>
      <c r="J13" s="39">
        <v>2967</v>
      </c>
      <c r="K13" s="17">
        <f t="shared" ref="K13:K25" si="3">F13/D13*100</f>
        <v>80</v>
      </c>
      <c r="L13" s="13">
        <f t="shared" ref="L13:L23" si="4">H13*3.4/F13</f>
        <v>3.6124999999999998</v>
      </c>
      <c r="M13" s="78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5">
        <v>4</v>
      </c>
      <c r="R13" s="85"/>
      <c r="S13" s="22" t="s">
        <v>80</v>
      </c>
      <c r="T13" s="96"/>
      <c r="U13" s="92" t="s">
        <v>79</v>
      </c>
      <c r="V13" s="22"/>
      <c r="W13" s="22" t="s">
        <v>66</v>
      </c>
      <c r="X13" s="94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7"/>
      <c r="DG13" s="98">
        <v>5200</v>
      </c>
      <c r="DH13" s="99"/>
      <c r="DI13" s="68"/>
      <c r="DJ13" s="77">
        <v>120</v>
      </c>
      <c r="DK13" s="1" t="s">
        <v>24</v>
      </c>
      <c r="DL13" s="1"/>
      <c r="DM13" s="1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</row>
    <row r="14" spans="1:194" s="103" customFormat="1" ht="19.5" customHeight="1" thickBot="1">
      <c r="A14" s="15" t="s">
        <v>31</v>
      </c>
      <c r="B14" s="39">
        <v>105</v>
      </c>
      <c r="C14" s="39">
        <v>2161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1928</v>
      </c>
      <c r="K14" s="17">
        <f t="shared" si="3"/>
        <v>92.307692307692307</v>
      </c>
      <c r="L14" s="13">
        <f t="shared" si="4"/>
        <v>3.4</v>
      </c>
      <c r="M14" s="78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1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8"/>
      <c r="DH14" s="68"/>
      <c r="DI14" s="68"/>
      <c r="DJ14" s="77">
        <v>175</v>
      </c>
      <c r="DK14" s="1" t="s">
        <v>24</v>
      </c>
      <c r="DL14" s="1"/>
      <c r="DM14" s="1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78"/>
      <c r="N15" s="40"/>
      <c r="O15" s="61">
        <v>11.5</v>
      </c>
      <c r="P15" s="39">
        <f t="shared" si="1"/>
        <v>0</v>
      </c>
      <c r="Q15" s="39"/>
      <c r="R15" s="39"/>
      <c r="S15" s="74"/>
      <c r="T15" s="75"/>
      <c r="U15" s="75"/>
      <c r="V15" s="74"/>
      <c r="W15" s="74" t="s">
        <v>37</v>
      </c>
      <c r="X15" s="61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8"/>
      <c r="DH15" s="81"/>
      <c r="DI15" s="81"/>
      <c r="DJ15" s="77">
        <v>0</v>
      </c>
      <c r="DK15" s="1" t="s">
        <v>24</v>
      </c>
      <c r="DL15" s="1" t="s">
        <v>33</v>
      </c>
      <c r="DP15" s="83"/>
    </row>
    <row r="16" spans="1:194" s="103" customFormat="1" ht="16.5" customHeight="1" thickBot="1">
      <c r="A16" s="15" t="s">
        <v>34</v>
      </c>
      <c r="B16" s="39">
        <v>215</v>
      </c>
      <c r="C16" s="39">
        <v>2851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2474</v>
      </c>
      <c r="K16" s="17">
        <f t="shared" si="3"/>
        <v>95</v>
      </c>
      <c r="L16" s="13">
        <f>H16*3.4/F16</f>
        <v>3.4</v>
      </c>
      <c r="M16" s="78" t="s">
        <v>35</v>
      </c>
      <c r="N16" s="40">
        <f>D16/B16*100</f>
        <v>9.3023255813953494</v>
      </c>
      <c r="O16" s="61">
        <v>9.4</v>
      </c>
      <c r="P16" s="39">
        <f>H16</f>
        <v>19</v>
      </c>
      <c r="Q16" s="39">
        <v>2</v>
      </c>
      <c r="R16" s="39"/>
      <c r="S16" s="74" t="s">
        <v>81</v>
      </c>
      <c r="T16" s="75"/>
      <c r="U16" s="75" t="s">
        <v>67</v>
      </c>
      <c r="V16" s="74"/>
      <c r="W16" s="74" t="s">
        <v>72</v>
      </c>
      <c r="X16" s="6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8"/>
      <c r="DH16" s="81"/>
      <c r="DI16" s="81"/>
      <c r="DJ16" s="77">
        <v>215</v>
      </c>
      <c r="DK16" s="1"/>
      <c r="DL16" s="1"/>
      <c r="DM16" s="1"/>
      <c r="DN16" s="102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</row>
    <row r="17" spans="1:194" s="103" customFormat="1" ht="17.25" customHeight="1" thickBot="1">
      <c r="A17" s="15" t="s">
        <v>36</v>
      </c>
      <c r="B17" s="39">
        <v>115</v>
      </c>
      <c r="C17" s="39">
        <v>941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669</v>
      </c>
      <c r="K17" s="17">
        <f t="shared" si="3"/>
        <v>71.428571428571431</v>
      </c>
      <c r="L17" s="13">
        <f t="shared" si="4"/>
        <v>3.4</v>
      </c>
      <c r="M17" s="78" t="s">
        <v>35</v>
      </c>
      <c r="N17" s="40">
        <f t="shared" si="2"/>
        <v>6.0869565217391308</v>
      </c>
      <c r="O17" s="61">
        <v>6.7</v>
      </c>
      <c r="P17" s="39">
        <f t="shared" ref="P17" si="5">H17</f>
        <v>5</v>
      </c>
      <c r="Q17" s="39"/>
      <c r="R17" s="39"/>
      <c r="S17" s="74"/>
      <c r="T17" s="75"/>
      <c r="U17" s="75"/>
      <c r="V17" s="74"/>
      <c r="W17" s="74" t="s">
        <v>73</v>
      </c>
      <c r="X17" s="6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8"/>
      <c r="DH17" s="81"/>
      <c r="DI17" s="81"/>
      <c r="DJ17" s="77">
        <v>185</v>
      </c>
      <c r="DK17" s="1"/>
      <c r="DL17" s="1"/>
      <c r="DM17" s="1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</row>
    <row r="18" spans="1:194" s="103" customFormat="1" ht="18" customHeight="1" thickBot="1">
      <c r="A18" s="15" t="s">
        <v>38</v>
      </c>
      <c r="B18" s="58">
        <v>75</v>
      </c>
      <c r="C18" s="58">
        <v>337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234</v>
      </c>
      <c r="K18" s="17">
        <f t="shared" si="3"/>
        <v>66.666666666666657</v>
      </c>
      <c r="L18" s="13">
        <f t="shared" si="4"/>
        <v>3.4</v>
      </c>
      <c r="M18" s="78" t="s">
        <v>35</v>
      </c>
      <c r="N18" s="40">
        <f t="shared" si="2"/>
        <v>4</v>
      </c>
      <c r="O18" s="61">
        <v>4</v>
      </c>
      <c r="P18" s="100">
        <f t="shared" ref="P18:P23" si="6">H18</f>
        <v>2</v>
      </c>
      <c r="Q18" s="39"/>
      <c r="R18" s="74"/>
      <c r="S18" s="58"/>
      <c r="T18" s="64"/>
      <c r="U18" s="75"/>
      <c r="V18" s="74"/>
      <c r="W18" s="39">
        <v>33</v>
      </c>
      <c r="X18" s="61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101"/>
      <c r="DG18" s="68"/>
      <c r="DH18" s="81"/>
      <c r="DI18" s="81"/>
      <c r="DJ18" s="77">
        <v>80</v>
      </c>
      <c r="DK18" s="1"/>
      <c r="DL18" s="1"/>
      <c r="DM18" s="1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</row>
    <row r="19" spans="1:194" s="103" customFormat="1" ht="18" customHeight="1" thickBot="1">
      <c r="A19" s="15" t="s">
        <v>39</v>
      </c>
      <c r="B19" s="39">
        <v>104</v>
      </c>
      <c r="C19" s="39">
        <v>1195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864</v>
      </c>
      <c r="K19" s="17">
        <f t="shared" si="3"/>
        <v>71.428571428571431</v>
      </c>
      <c r="L19" s="13">
        <f t="shared" si="4"/>
        <v>4.08</v>
      </c>
      <c r="M19" s="78" t="s">
        <v>20</v>
      </c>
      <c r="N19" s="40">
        <f t="shared" si="2"/>
        <v>6.7307692307692308</v>
      </c>
      <c r="O19" s="61">
        <v>9.1</v>
      </c>
      <c r="P19" s="100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1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101"/>
      <c r="DG19" s="68"/>
      <c r="DH19" s="81"/>
      <c r="DI19" s="81"/>
      <c r="DJ19" s="77">
        <v>174</v>
      </c>
      <c r="DK19" s="1"/>
      <c r="DL19" s="1"/>
      <c r="DM19" s="1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</row>
    <row r="20" spans="1:194" s="103" customFormat="1" ht="18" customHeight="1" thickBot="1">
      <c r="A20" s="15" t="s">
        <v>70</v>
      </c>
      <c r="B20" s="39">
        <v>60</v>
      </c>
      <c r="C20" s="39">
        <v>857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658</v>
      </c>
      <c r="K20" s="17">
        <f t="shared" si="3"/>
        <v>80</v>
      </c>
      <c r="L20" s="13">
        <f>H20*3.4/F20</f>
        <v>3.4</v>
      </c>
      <c r="M20" s="78" t="s">
        <v>40</v>
      </c>
      <c r="N20" s="40">
        <f t="shared" si="2"/>
        <v>8.3333333333333321</v>
      </c>
      <c r="O20" s="61">
        <v>9.8000000000000007</v>
      </c>
      <c r="P20" s="100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1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101"/>
      <c r="DG20" s="68"/>
      <c r="DH20" s="81"/>
      <c r="DI20" s="81"/>
      <c r="DJ20" s="77">
        <v>110</v>
      </c>
      <c r="DK20" s="1"/>
      <c r="DL20" s="1"/>
      <c r="DM20" s="1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</row>
    <row r="21" spans="1:194" s="103" customFormat="1" ht="18" customHeight="1" thickBot="1">
      <c r="A21" s="15" t="s">
        <v>55</v>
      </c>
      <c r="B21" s="39">
        <v>25</v>
      </c>
      <c r="C21" s="39">
        <v>600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555</v>
      </c>
      <c r="K21" s="17">
        <f t="shared" si="3"/>
        <v>80</v>
      </c>
      <c r="L21" s="13">
        <f t="shared" si="4"/>
        <v>3.4</v>
      </c>
      <c r="M21" s="78" t="s">
        <v>41</v>
      </c>
      <c r="N21" s="40">
        <f t="shared" si="2"/>
        <v>20</v>
      </c>
      <c r="O21" s="61">
        <v>11.4</v>
      </c>
      <c r="P21" s="100">
        <f t="shared" si="6"/>
        <v>4</v>
      </c>
      <c r="Q21" s="39"/>
      <c r="R21" s="39"/>
      <c r="S21" s="74"/>
      <c r="T21" s="75"/>
      <c r="U21" s="75"/>
      <c r="V21" s="74"/>
      <c r="W21" s="74" t="s">
        <v>75</v>
      </c>
      <c r="X21" s="61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101"/>
      <c r="DG21" s="68"/>
      <c r="DH21" s="81"/>
      <c r="DI21" s="81"/>
      <c r="DJ21" s="77">
        <v>45</v>
      </c>
      <c r="DK21" s="1"/>
      <c r="DL21" s="1"/>
      <c r="DM21" s="1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</row>
    <row r="22" spans="1:194" s="103" customFormat="1" ht="18" customHeight="1" thickBot="1">
      <c r="A22" s="15" t="s">
        <v>42</v>
      </c>
      <c r="B22" s="58">
        <v>80</v>
      </c>
      <c r="C22" s="58">
        <v>2311</v>
      </c>
      <c r="D22" s="39">
        <v>13</v>
      </c>
      <c r="E22" s="39">
        <v>8</v>
      </c>
      <c r="F22" s="39">
        <v>12</v>
      </c>
      <c r="G22" s="39">
        <v>7</v>
      </c>
      <c r="H22" s="39">
        <v>13</v>
      </c>
      <c r="I22" s="39">
        <v>8</v>
      </c>
      <c r="J22" s="39">
        <v>1898</v>
      </c>
      <c r="K22" s="17">
        <f>F22/D22*100</f>
        <v>92.307692307692307</v>
      </c>
      <c r="L22" s="13">
        <f>H22*3.4/F22</f>
        <v>3.6833333333333331</v>
      </c>
      <c r="M22" s="78" t="s">
        <v>40</v>
      </c>
      <c r="N22" s="40">
        <f>D22/B22*100</f>
        <v>16.25</v>
      </c>
      <c r="O22" s="61">
        <v>15.7</v>
      </c>
      <c r="P22" s="39">
        <f t="shared" si="6"/>
        <v>13</v>
      </c>
      <c r="Q22" s="39"/>
      <c r="R22" s="74"/>
      <c r="S22" s="58"/>
      <c r="T22" s="64"/>
      <c r="U22" s="75" t="s">
        <v>65</v>
      </c>
      <c r="V22" s="74"/>
      <c r="W22" s="39">
        <v>26</v>
      </c>
      <c r="X22" s="61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101"/>
      <c r="DG22" s="68"/>
      <c r="DH22" s="68"/>
      <c r="DI22" s="68"/>
      <c r="DJ22" s="68">
        <v>50</v>
      </c>
      <c r="DK22" s="1"/>
      <c r="DL22" s="1"/>
      <c r="DM22" s="1"/>
      <c r="DN22" s="102"/>
      <c r="DO22" s="102"/>
      <c r="DP22" s="102"/>
      <c r="DQ22" s="102"/>
      <c r="DR22" s="102"/>
      <c r="DS22" s="102"/>
      <c r="DT22" s="102"/>
      <c r="DU22" s="102"/>
      <c r="DV22" s="102"/>
      <c r="DW22" s="102"/>
      <c r="DX22" s="102"/>
      <c r="DY22" s="102"/>
      <c r="DZ22" s="102"/>
      <c r="EA22" s="102"/>
      <c r="EB22" s="102"/>
      <c r="EC22" s="102"/>
      <c r="ED22" s="102"/>
      <c r="EE22" s="102"/>
      <c r="EF22" s="102"/>
      <c r="EG22" s="102"/>
      <c r="EH22" s="102"/>
      <c r="EI22" s="102"/>
      <c r="EJ22" s="102"/>
      <c r="EK22" s="102"/>
      <c r="EL22" s="102"/>
      <c r="EM22" s="102"/>
      <c r="EN22" s="102"/>
      <c r="EO22" s="102"/>
      <c r="EP22" s="102"/>
      <c r="EQ22" s="102"/>
      <c r="ER22" s="102"/>
      <c r="ES22" s="102"/>
      <c r="ET22" s="102"/>
      <c r="EU22" s="102"/>
      <c r="EV22" s="102"/>
      <c r="EW22" s="102"/>
      <c r="EX22" s="102"/>
      <c r="EY22" s="102"/>
      <c r="EZ22" s="102"/>
      <c r="FA22" s="102"/>
      <c r="FB22" s="102"/>
      <c r="FC22" s="102"/>
      <c r="FD22" s="102"/>
      <c r="FE22" s="102"/>
      <c r="FF22" s="102"/>
      <c r="FG22" s="102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</row>
    <row r="23" spans="1:194" s="103" customFormat="1" ht="20.25" customHeight="1" thickBot="1">
      <c r="A23" s="15" t="s">
        <v>50</v>
      </c>
      <c r="B23" s="58">
        <v>50</v>
      </c>
      <c r="C23" s="58">
        <v>394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266</v>
      </c>
      <c r="K23" s="17">
        <f>F23/D23*100</f>
        <v>66.666666666666657</v>
      </c>
      <c r="L23" s="13">
        <f t="shared" si="4"/>
        <v>3.4</v>
      </c>
      <c r="M23" s="78" t="s">
        <v>51</v>
      </c>
      <c r="N23" s="40">
        <f t="shared" si="2"/>
        <v>6</v>
      </c>
      <c r="O23" s="61">
        <v>8.6</v>
      </c>
      <c r="P23" s="39">
        <f t="shared" si="6"/>
        <v>2</v>
      </c>
      <c r="Q23" s="39"/>
      <c r="R23" s="74"/>
      <c r="S23" s="58"/>
      <c r="T23" s="64"/>
      <c r="U23" s="75"/>
      <c r="V23" s="74"/>
      <c r="W23" s="39">
        <v>17</v>
      </c>
      <c r="X23" s="61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101"/>
      <c r="DG23" s="68"/>
      <c r="DH23" s="68"/>
      <c r="DI23" s="68"/>
      <c r="DJ23" s="68">
        <v>50</v>
      </c>
      <c r="DK23" s="1" t="s">
        <v>24</v>
      </c>
      <c r="DL23" s="1"/>
      <c r="DM23" s="1"/>
      <c r="DN23" s="102"/>
      <c r="DO23" s="102"/>
      <c r="DP23" s="102"/>
      <c r="DQ23" s="102"/>
      <c r="DR23" s="102"/>
      <c r="DS23" s="102"/>
      <c r="DT23" s="102"/>
      <c r="DU23" s="102"/>
      <c r="DV23" s="102"/>
      <c r="DW23" s="102"/>
      <c r="DX23" s="102"/>
      <c r="DY23" s="102"/>
      <c r="DZ23" s="102"/>
      <c r="EA23" s="102"/>
      <c r="EB23" s="102"/>
      <c r="EC23" s="102"/>
      <c r="ED23" s="102"/>
      <c r="EE23" s="102"/>
      <c r="EF23" s="102"/>
      <c r="EG23" s="102"/>
      <c r="EH23" s="102"/>
      <c r="EI23" s="102"/>
      <c r="EJ23" s="102"/>
      <c r="EK23" s="102"/>
      <c r="EL23" s="102"/>
      <c r="EM23" s="102"/>
      <c r="EN23" s="102"/>
      <c r="EO23" s="102"/>
      <c r="EP23" s="102"/>
      <c r="EQ23" s="102"/>
      <c r="ER23" s="102"/>
      <c r="ES23" s="102"/>
      <c r="ET23" s="102"/>
      <c r="EU23" s="102"/>
      <c r="EV23" s="102"/>
      <c r="EW23" s="102"/>
      <c r="EX23" s="102"/>
      <c r="EY23" s="102"/>
      <c r="EZ23" s="102"/>
      <c r="FA23" s="102"/>
      <c r="FB23" s="102"/>
      <c r="FC23" s="102"/>
      <c r="FD23" s="102"/>
      <c r="FE23" s="102"/>
      <c r="FF23" s="102"/>
      <c r="FG23" s="102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28705</v>
      </c>
      <c r="D24" s="42">
        <f>D10+D11+D12+D13+D14+D15+D16+D17+D18+D19+D20+D21+D22+D23</f>
        <v>164</v>
      </c>
      <c r="E24" s="42">
        <f>E10+E11+E12+E13+E14+E15+E16+E17+E18+E19+E20+E21+E22+E23</f>
        <v>173</v>
      </c>
      <c r="F24" s="42">
        <f>F10+F11+F12+F13+F14+F15+F16+F17+F18+F19+F20+F21+F22+F23</f>
        <v>132</v>
      </c>
      <c r="G24" s="42">
        <f>G23+G22+G21+G20+G19+G18+G17+G16+G15+G14+G13+G11+G10</f>
        <v>143</v>
      </c>
      <c r="H24" s="42">
        <f>H23+H22+H21+H20+H19+H18+H17+H16+H15+H14+H13+H12+H11+H10</f>
        <v>141</v>
      </c>
      <c r="I24" s="42">
        <f>I10+I11+I12+I13+I14+I15+I16+I17+I18+I19+I20+I21+I22+I23</f>
        <v>155</v>
      </c>
      <c r="J24" s="42">
        <f>J23+J22+J21+J20+J19+J18+J17+J16+J15+J14+J13+J11+J10</f>
        <v>23790</v>
      </c>
      <c r="K24" s="17">
        <f t="shared" si="3"/>
        <v>80.487804878048792</v>
      </c>
      <c r="L24" s="13">
        <f>H24*3.4/F24</f>
        <v>3.6318181818181818</v>
      </c>
      <c r="M24" s="43">
        <f>(M10+M11+M13+M14+M16+M17+M18+M19+M20+M21+M23)/11</f>
        <v>3.0909090909090908</v>
      </c>
      <c r="N24" s="40">
        <f t="shared" si="2"/>
        <v>11.349480968858131</v>
      </c>
      <c r="O24" s="44">
        <v>11.7</v>
      </c>
      <c r="P24" s="39">
        <f>P23+P22+P21+P20+P19+P18+P17+P16+P15+P14+P13+P12+P11+P10</f>
        <v>141</v>
      </c>
      <c r="Q24" s="45">
        <f>Q10+Q11+Q12+Q13+Q14+Q15+Q16+Q17+Q18+Q19+Q20+Q21+Q22+Q23</f>
        <v>9</v>
      </c>
      <c r="R24" s="45">
        <f>R10+R11+R12+R13+R14+R15+R16+R17+R18+R19+R20+R21+R23</f>
        <v>0</v>
      </c>
      <c r="S24" s="45">
        <f>S23+S22+S21+S20+S19+S18+S17+S16+S15+S14+S13+S12+S11+S10</f>
        <v>13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7600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77750</v>
      </c>
      <c r="D25" s="16">
        <f>D24+D9</f>
        <v>420</v>
      </c>
      <c r="E25" s="16">
        <f>E24+E9</f>
        <v>420</v>
      </c>
      <c r="F25" s="25">
        <f t="shared" si="9"/>
        <v>362</v>
      </c>
      <c r="G25" s="25">
        <f t="shared" si="9"/>
        <v>369</v>
      </c>
      <c r="H25" s="16">
        <f t="shared" si="9"/>
        <v>401</v>
      </c>
      <c r="I25" s="16">
        <f t="shared" si="9"/>
        <v>405</v>
      </c>
      <c r="J25" s="16">
        <f>J24+J9</f>
        <v>75477</v>
      </c>
      <c r="K25" s="17">
        <f t="shared" si="3"/>
        <v>86.19047619047619</v>
      </c>
      <c r="L25" s="13">
        <f>H25*3.4/F25</f>
        <v>3.766298342541436</v>
      </c>
      <c r="M25" s="26">
        <f>(M9+M24)/2</f>
        <v>3.1954545454545453</v>
      </c>
      <c r="N25" s="27">
        <f>D25/B25*100</f>
        <v>16.153846153846153</v>
      </c>
      <c r="O25" s="27">
        <v>15.2</v>
      </c>
      <c r="P25" s="28">
        <f>P24+P9</f>
        <v>401</v>
      </c>
      <c r="Q25" s="16">
        <f>Q24+Q9</f>
        <v>43</v>
      </c>
      <c r="R25" s="16">
        <f>R24+R9</f>
        <v>1</v>
      </c>
      <c r="S25" s="16">
        <f>S9+S24</f>
        <v>56</v>
      </c>
      <c r="T25" s="16">
        <f>T9+T24</f>
        <v>0</v>
      </c>
      <c r="U25" s="16">
        <f>U9+U24</f>
        <v>503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16370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6">
        <f>D25-E25</f>
        <v>0</v>
      </c>
      <c r="E26" s="107"/>
      <c r="F26" s="106">
        <f>F25-G25</f>
        <v>-7</v>
      </c>
      <c r="G26" s="107"/>
      <c r="H26" s="108">
        <f>H25-I25</f>
        <v>-4</v>
      </c>
      <c r="I26" s="109"/>
      <c r="J26" s="33"/>
      <c r="K26" s="34"/>
      <c r="L26" s="21"/>
      <c r="M26" s="21"/>
      <c r="N26" s="21"/>
      <c r="O26" s="21"/>
      <c r="P26" s="35"/>
      <c r="Q26" s="22" t="s">
        <v>85</v>
      </c>
      <c r="R26" s="22" t="s">
        <v>37</v>
      </c>
      <c r="S26" s="22" t="s">
        <v>86</v>
      </c>
      <c r="T26" s="22" t="s">
        <v>37</v>
      </c>
      <c r="U26" s="22" t="s">
        <v>78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23710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2022-07-08T03:05:37Z</cp:lastPrinted>
  <dcterms:created xsi:type="dcterms:W3CDTF">2020-08-31T08:55:27Z</dcterms:created>
  <dcterms:modified xsi:type="dcterms:W3CDTF">2022-07-08T03:19:30Z</dcterms:modified>
</cp:coreProperties>
</file>