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<sst xmlns="http://schemas.openxmlformats.org/spreadsheetml/2006/main" count="243" uniqueCount="88">
  <si>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</si>
  <si>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</si>
  <si>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</si>
  <si>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</si>
  <si>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</si>
  <si>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</si>
  <si>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</si>
  <si>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</si>
  <si>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</si>
  <si>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</si>
  <si>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</si>
  <si>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</si>
  <si>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</si>
  <si>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</si>
  <si>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</si>
  <si>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</si>
  <si>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</si>
  <si>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</si>
  <si>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</si>
  <si>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</si>
  <si>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</si>
  <si>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</si>
  <si>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</si>
  <si>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</si>
  <si>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</si>
  <si>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</si>
  <si>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</si>
  <si>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</si>
  <si>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</si>
  <si>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</si>
  <si>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</si>
  <si>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</si>
  <si>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</si>
  <si>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</si>
  <si>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</si>
  <si>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</si>
  <si>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</si>
  <si>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</si>
  <si>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</si>
  <si>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</si>
  <si>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</si>
  <si>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</si>
  <si>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</si>
  <si>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</si>
  <si>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</si>
  <si>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</si>
  <si>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</si>
  <si>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</si>
  <si>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</si>
  <si>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</si>
  <si>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</si>
  <si>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</si>
  <si>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</si>
  <si>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</si>
  <si>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</si>
  <si>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</si>
  <si>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</si>
  <si>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</si>
  <si>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</si>
  <si>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</si>
  <si>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</si>
  <si>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</si>
  <si>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</si>
  <si>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</si>
  <si>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</si>
  <si>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</si>
  <si>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</si>
  <si>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</si>
  <si>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</si>
  <si>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</si>
  <si>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477</t>
  </si>
  <si>
    <t>5</t>
  </si>
  <si>
    <t>Надой н/т коров на 01.06. 2022</t>
  </si>
  <si>
    <t>94</t>
  </si>
  <si>
    <t>11</t>
  </si>
  <si>
    <t>14</t>
  </si>
  <si>
    <t>18</t>
  </si>
  <si>
    <t>9</t>
  </si>
  <si>
    <t>8</t>
  </si>
  <si>
    <t>10</t>
  </si>
  <si>
    <t>4</t>
  </si>
  <si>
    <t>подкормка зел.массой тонн</t>
  </si>
  <si>
    <t>55</t>
  </si>
  <si>
    <t>3,4</t>
  </si>
  <si>
    <t>СВОДКА ПО НАДОЮ МОЛОКА ЗА 21.07.2022 года</t>
  </si>
  <si>
    <t>69</t>
  </si>
  <si>
    <t>122</t>
  </si>
  <si>
    <t>17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</si>
</sst>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0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16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1" xfId="0" applyNumberFormat="1" applyFont="1" applyFill="1" applyBorder="1" applyAlignment="1" applyProtection="1">
      <alignment horizontal="center" vertical="center"/>
      <protection locked="0"/>
    </xf>
    <xf numFmtId="1" fontId="11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1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2" borderId="7" xfId="0" applyNumberFormat="1" applyFont="1" applyFill="1" applyBorder="1" applyAlignment="1" applyProtection="1">
      <alignment horizontal="center" vertical="center" wrapText="1"/>
    </xf>
    <xf numFmtId="49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49" fontId="9" fillId="2" borderId="9" xfId="0" applyNumberFormat="1" applyFont="1" applyFill="1" applyBorder="1" applyAlignment="1" applyProtection="1">
      <alignment horizontal="center"/>
      <protection locked="0"/>
    </xf>
    <xf numFmtId="0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7" xfId="0" applyNumberFormat="1" applyFont="1" applyFill="1" applyBorder="1" applyAlignment="1" applyProtection="1">
      <alignment horizontal="center" vertical="center" wrapText="1"/>
    </xf>
    <xf numFmtId="164" fontId="9" fillId="2" borderId="7" xfId="0" applyNumberFormat="1" applyFont="1" applyFill="1" applyBorder="1" applyAlignment="1" applyProtection="1">
      <alignment horizontal="center" vertical="center" wrapText="1"/>
    </xf>
    <xf numFmtId="1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9" fontId="9" fillId="2" borderId="6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R8" sqref="R8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36" t="s">
        <v>84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4" ht="12.75" customHeight="1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25" t="s">
        <v>0</v>
      </c>
      <c r="B4" s="138" t="s">
        <v>1</v>
      </c>
      <c r="C4" s="125" t="s">
        <v>60</v>
      </c>
      <c r="D4" s="129" t="s">
        <v>2</v>
      </c>
      <c r="E4" s="130"/>
      <c r="F4" s="130"/>
      <c r="G4" s="130"/>
      <c r="H4" s="130"/>
      <c r="I4" s="131"/>
      <c r="J4" s="125" t="s">
        <v>59</v>
      </c>
      <c r="K4" s="132" t="s">
        <v>3</v>
      </c>
      <c r="L4" s="125" t="s">
        <v>4</v>
      </c>
      <c r="M4" s="125" t="s">
        <v>5</v>
      </c>
      <c r="N4" s="144" t="s">
        <v>6</v>
      </c>
      <c r="O4" s="145"/>
      <c r="P4" s="125" t="s">
        <v>52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72</v>
      </c>
      <c r="X4" s="135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23" t="s">
        <v>11</v>
      </c>
      <c r="DJ4" s="140" t="s">
        <v>81</v>
      </c>
    </row>
    <row r="5" spans="1:194" ht="53.25" customHeight="1" thickBot="1">
      <c r="A5" s="126"/>
      <c r="B5" s="139"/>
      <c r="C5" s="126"/>
      <c r="D5" s="142" t="s">
        <v>57</v>
      </c>
      <c r="E5" s="143"/>
      <c r="F5" s="142" t="s">
        <v>58</v>
      </c>
      <c r="G5" s="143"/>
      <c r="H5" s="142" t="s">
        <v>63</v>
      </c>
      <c r="I5" s="143"/>
      <c r="J5" s="126"/>
      <c r="K5" s="133"/>
      <c r="L5" s="126"/>
      <c r="M5" s="126"/>
      <c r="N5" s="9" t="s">
        <v>56</v>
      </c>
      <c r="O5" s="9" t="s">
        <v>47</v>
      </c>
      <c r="P5" s="126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33"/>
      <c r="W5" s="5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24"/>
      <c r="DJ5" s="141"/>
    </row>
    <row r="6" spans="1:194" s="75" customFormat="1" ht="23.25" customHeight="1" thickBot="1">
      <c r="A6" s="58" t="s">
        <v>18</v>
      </c>
      <c r="B6" s="59">
        <v>920</v>
      </c>
      <c r="C6" s="60">
        <v>48751</v>
      </c>
      <c r="D6" s="60">
        <v>231</v>
      </c>
      <c r="E6" s="60">
        <v>178</v>
      </c>
      <c r="F6" s="60">
        <v>223</v>
      </c>
      <c r="G6" s="60">
        <v>164</v>
      </c>
      <c r="H6" s="60">
        <v>248</v>
      </c>
      <c r="I6" s="60">
        <v>178</v>
      </c>
      <c r="J6" s="60">
        <v>52428</v>
      </c>
      <c r="K6" s="61">
        <v>94</v>
      </c>
      <c r="L6" s="62">
        <v>3.7</v>
      </c>
      <c r="M6" s="63" t="s">
        <v>83</v>
      </c>
      <c r="N6" s="64">
        <v>25.2</v>
      </c>
      <c r="O6" s="65">
        <v>19.8</v>
      </c>
      <c r="P6" s="60">
        <f>H6</f>
        <v>248</v>
      </c>
      <c r="Q6" s="66">
        <v>78</v>
      </c>
      <c r="R6" s="67" t="s">
        <v>78</v>
      </c>
      <c r="S6" s="59">
        <v>63</v>
      </c>
      <c r="T6" s="68"/>
      <c r="U6" s="69">
        <v>292</v>
      </c>
      <c r="V6" s="70"/>
      <c r="W6" s="60">
        <v>241</v>
      </c>
      <c r="X6" s="65">
        <v>31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2">
        <v>7900</v>
      </c>
      <c r="DH6" s="73"/>
      <c r="DI6" s="73"/>
      <c r="DJ6" s="73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</row>
    <row r="7" spans="1:194" s="75" customFormat="1" ht="18" customHeight="1" thickBot="1">
      <c r="A7" s="58" t="s">
        <v>19</v>
      </c>
      <c r="B7" s="59"/>
      <c r="C7" s="59">
        <v>0</v>
      </c>
      <c r="D7" s="60"/>
      <c r="E7" s="60">
        <v>20</v>
      </c>
      <c r="F7" s="60"/>
      <c r="G7" s="60">
        <v>19</v>
      </c>
      <c r="H7" s="60"/>
      <c r="I7" s="60">
        <v>20</v>
      </c>
      <c r="J7" s="60"/>
      <c r="K7" s="61"/>
      <c r="L7" s="62"/>
      <c r="M7" s="63"/>
      <c r="N7" s="64"/>
      <c r="O7" s="65">
        <v>14.3</v>
      </c>
      <c r="P7" s="60">
        <f>H7</f>
        <v>0</v>
      </c>
      <c r="Q7" s="66"/>
      <c r="R7" s="67"/>
      <c r="S7" s="59"/>
      <c r="T7" s="68"/>
      <c r="U7" s="69"/>
      <c r="V7" s="70"/>
      <c r="W7" s="60">
        <v>0</v>
      </c>
      <c r="X7" s="65">
        <v>0</v>
      </c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2"/>
      <c r="DH7" s="73"/>
      <c r="DI7" s="73"/>
      <c r="DJ7" s="73"/>
      <c r="DK7" s="74"/>
      <c r="DL7" s="74"/>
      <c r="DM7" s="74" t="s">
        <v>21</v>
      </c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</row>
    <row r="8" spans="1:194" s="75" customFormat="1" ht="21" customHeight="1" thickBot="1">
      <c r="A8" s="58" t="s">
        <v>22</v>
      </c>
      <c r="B8" s="59">
        <v>250</v>
      </c>
      <c r="C8" s="76">
        <v>3779</v>
      </c>
      <c r="D8" s="60">
        <v>20</v>
      </c>
      <c r="E8" s="60">
        <v>27</v>
      </c>
      <c r="F8" s="60">
        <v>16</v>
      </c>
      <c r="G8" s="60">
        <v>23</v>
      </c>
      <c r="H8" s="60">
        <v>16</v>
      </c>
      <c r="I8" s="60">
        <v>24</v>
      </c>
      <c r="J8" s="60">
        <v>2836</v>
      </c>
      <c r="K8" s="61">
        <v>84</v>
      </c>
      <c r="L8" s="62">
        <v>3.8</v>
      </c>
      <c r="M8" s="63" t="s">
        <v>23</v>
      </c>
      <c r="N8" s="64">
        <f>D8/B8*100</f>
        <v>8</v>
      </c>
      <c r="O8" s="65">
        <v>10.8</v>
      </c>
      <c r="P8" s="60">
        <f>H8</f>
        <v>16</v>
      </c>
      <c r="Q8" s="66"/>
      <c r="R8" s="67"/>
      <c r="S8" s="59">
        <v>13</v>
      </c>
      <c r="T8" s="68">
        <v>6</v>
      </c>
      <c r="U8" s="69">
        <v>16</v>
      </c>
      <c r="V8" s="70"/>
      <c r="W8" s="60">
        <v>68</v>
      </c>
      <c r="X8" s="65">
        <v>17.5</v>
      </c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3">
        <v>1120</v>
      </c>
      <c r="DH8" s="73"/>
      <c r="DI8" s="73"/>
      <c r="DJ8" s="73"/>
      <c r="DK8" s="74" t="s">
        <v>24</v>
      </c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</row>
    <row r="9" spans="1:194" s="86" customFormat="1" ht="24" customHeight="1" thickBot="1">
      <c r="A9" s="77" t="s">
        <v>25</v>
      </c>
      <c r="B9" s="78">
        <f t="shared" ref="B9:J9" si="0">B6+B7+B8</f>
        <v>1170</v>
      </c>
      <c r="C9" s="79">
        <f>C6+C7+C8</f>
        <v>52530</v>
      </c>
      <c r="D9" s="79">
        <f>D6+D7+D8</f>
        <v>251</v>
      </c>
      <c r="E9" s="80">
        <f t="shared" si="0"/>
        <v>225</v>
      </c>
      <c r="F9" s="80">
        <f t="shared" si="0"/>
        <v>239</v>
      </c>
      <c r="G9" s="80">
        <f t="shared" si="0"/>
        <v>206</v>
      </c>
      <c r="H9" s="80">
        <f t="shared" si="0"/>
        <v>264</v>
      </c>
      <c r="I9" s="80">
        <f t="shared" si="0"/>
        <v>222</v>
      </c>
      <c r="J9" s="78">
        <f t="shared" si="0"/>
        <v>55264</v>
      </c>
      <c r="K9" s="81">
        <f>F9/D9*100</f>
        <v>95.2191235059761</v>
      </c>
      <c r="L9" s="62">
        <f>H9*3.4/F9</f>
        <v>3.7556485355648537</v>
      </c>
      <c r="M9" s="82">
        <f>(M6+M7+M8)/2</f>
        <v>3.2749999999999999</v>
      </c>
      <c r="N9" s="83">
        <f>D9/B9*100</f>
        <v>21.452991452991451</v>
      </c>
      <c r="O9" s="83">
        <v>17.399999999999999</v>
      </c>
      <c r="P9" s="80">
        <f>P6+P7+P8</f>
        <v>264</v>
      </c>
      <c r="Q9" s="80">
        <f>Q8+Q7+Q6</f>
        <v>78</v>
      </c>
      <c r="R9" s="80">
        <f>R8+R7+R6</f>
        <v>8</v>
      </c>
      <c r="S9" s="80">
        <f>S8+S7+S6</f>
        <v>76</v>
      </c>
      <c r="T9" s="80">
        <f>T8+T7+T6</f>
        <v>6</v>
      </c>
      <c r="U9" s="80">
        <f>U6+U7+U8</f>
        <v>308</v>
      </c>
      <c r="V9" s="84"/>
      <c r="W9" s="80">
        <f>W6+W7+W8</f>
        <v>309</v>
      </c>
      <c r="X9" s="83">
        <v>24.2</v>
      </c>
      <c r="Y9" s="80" t="e">
        <f>Y6+#REF!+Y7+Y8</f>
        <v>#REF!</v>
      </c>
      <c r="Z9" s="80" t="e">
        <f>Z6+#REF!+Z7+Z8</f>
        <v>#REF!</v>
      </c>
      <c r="AA9" s="80" t="e">
        <f>AA6+#REF!+AA7+AA8</f>
        <v>#REF!</v>
      </c>
      <c r="AB9" s="80" t="e">
        <f>AB6+#REF!+AB7+AB8</f>
        <v>#REF!</v>
      </c>
      <c r="AC9" s="80" t="e">
        <f>AC6+#REF!+AC7+AC8</f>
        <v>#REF!</v>
      </c>
      <c r="AD9" s="80" t="e">
        <f>AD6+#REF!+AD7+AD8</f>
        <v>#REF!</v>
      </c>
      <c r="AE9" s="80" t="e">
        <f>AE6+#REF!+AE7+AE8</f>
        <v>#REF!</v>
      </c>
      <c r="AF9" s="80" t="e">
        <f>AF6+#REF!+AF7+AF8</f>
        <v>#REF!</v>
      </c>
      <c r="AG9" s="80" t="e">
        <f>AG6+#REF!+AG7+AG8</f>
        <v>#REF!</v>
      </c>
      <c r="AH9" s="80" t="e">
        <f>AH6+#REF!+AH7+AH8</f>
        <v>#REF!</v>
      </c>
      <c r="AI9" s="80" t="e">
        <f>AI6+#REF!+AI7+AI8</f>
        <v>#REF!</v>
      </c>
      <c r="AJ9" s="80" t="e">
        <f>AJ6+#REF!+AJ7+AJ8</f>
        <v>#REF!</v>
      </c>
      <c r="AK9" s="80" t="e">
        <f>AK6+#REF!+AK7+AK8</f>
        <v>#REF!</v>
      </c>
      <c r="AL9" s="80" t="e">
        <f>AL6+#REF!+AL7+AL8</f>
        <v>#REF!</v>
      </c>
      <c r="AM9" s="80" t="e">
        <f>AM6+#REF!+AM7+AM8</f>
        <v>#REF!</v>
      </c>
      <c r="AN9" s="80" t="e">
        <f>AN6+#REF!+AN7+AN8</f>
        <v>#REF!</v>
      </c>
      <c r="AO9" s="80" t="e">
        <f>AO6+#REF!+AO7+AO8</f>
        <v>#REF!</v>
      </c>
      <c r="AP9" s="80" t="e">
        <f>AP6+#REF!+AP7+AP8</f>
        <v>#REF!</v>
      </c>
      <c r="AQ9" s="80" t="e">
        <f>AQ6+#REF!+AQ7+AQ8</f>
        <v>#REF!</v>
      </c>
      <c r="AR9" s="80" t="e">
        <f>AR6+#REF!+AR7+AR8</f>
        <v>#REF!</v>
      </c>
      <c r="AS9" s="80" t="e">
        <f>AS6+#REF!+AS7+AS8</f>
        <v>#REF!</v>
      </c>
      <c r="AT9" s="80" t="e">
        <f>AT6+#REF!+AT7+AT8</f>
        <v>#REF!</v>
      </c>
      <c r="AU9" s="80" t="e">
        <f>AU6+#REF!+AU7+AU8</f>
        <v>#REF!</v>
      </c>
      <c r="AV9" s="80" t="e">
        <f>AV6+#REF!+AV7+AV8</f>
        <v>#REF!</v>
      </c>
      <c r="AW9" s="80" t="e">
        <f>AW6+#REF!+AW7+AW8</f>
        <v>#REF!</v>
      </c>
      <c r="AX9" s="80" t="e">
        <f>AX6+#REF!+AX7+AX8</f>
        <v>#REF!</v>
      </c>
      <c r="AY9" s="80" t="e">
        <f>AY6+#REF!+AY7+AY8</f>
        <v>#REF!</v>
      </c>
      <c r="AZ9" s="80" t="e">
        <f>AZ6+#REF!+AZ7+AZ8</f>
        <v>#REF!</v>
      </c>
      <c r="BA9" s="80" t="e">
        <f>BA6+#REF!+BA7+BA8</f>
        <v>#REF!</v>
      </c>
      <c r="BB9" s="80" t="e">
        <f>BB6+#REF!+BB7+BB8</f>
        <v>#REF!</v>
      </c>
      <c r="BC9" s="80" t="e">
        <f>BC6+#REF!+BC7+BC8</f>
        <v>#REF!</v>
      </c>
      <c r="BD9" s="80" t="e">
        <f>BD6+#REF!+BD7+BD8</f>
        <v>#REF!</v>
      </c>
      <c r="BE9" s="80" t="e">
        <f>BE6+#REF!+BE7+BE8</f>
        <v>#REF!</v>
      </c>
      <c r="BF9" s="80" t="e">
        <f>BF6+#REF!+BF7+BF8</f>
        <v>#REF!</v>
      </c>
      <c r="BG9" s="80" t="e">
        <f>BG6+#REF!+BG7+BG8</f>
        <v>#REF!</v>
      </c>
      <c r="BH9" s="80" t="e">
        <f>BH6+#REF!+BH7+BH8</f>
        <v>#REF!</v>
      </c>
      <c r="BI9" s="80" t="e">
        <f>BI6+#REF!+BI7+BI8</f>
        <v>#REF!</v>
      </c>
      <c r="BJ9" s="80" t="e">
        <f>BJ6+#REF!+BJ7+BJ8</f>
        <v>#REF!</v>
      </c>
      <c r="BK9" s="80" t="e">
        <f>BK6+#REF!+BK7+BK8</f>
        <v>#REF!</v>
      </c>
      <c r="BL9" s="80" t="e">
        <f>BL6+#REF!+BL7+BL8</f>
        <v>#REF!</v>
      </c>
      <c r="BM9" s="80" t="e">
        <f>BM6+#REF!+BM7+BM8</f>
        <v>#REF!</v>
      </c>
      <c r="BN9" s="80" t="e">
        <f>BN6+#REF!+BN7+BN8</f>
        <v>#REF!</v>
      </c>
      <c r="BO9" s="80" t="e">
        <f>BO6+#REF!+BO7+BO8</f>
        <v>#REF!</v>
      </c>
      <c r="BP9" s="80" t="e">
        <f>BP6+#REF!+BP7+BP8</f>
        <v>#REF!</v>
      </c>
      <c r="BQ9" s="80" t="e">
        <f>BQ6+#REF!+BQ7+BQ8</f>
        <v>#REF!</v>
      </c>
      <c r="BR9" s="80" t="e">
        <f>BR6+#REF!+BR7+BR8</f>
        <v>#REF!</v>
      </c>
      <c r="BS9" s="80" t="e">
        <f>BS6+#REF!+BS7+BS8</f>
        <v>#REF!</v>
      </c>
      <c r="BT9" s="80" t="e">
        <f>BT6+#REF!+BT7+BT8</f>
        <v>#REF!</v>
      </c>
      <c r="BU9" s="80" t="e">
        <f>BU6+#REF!+BU7+BU8</f>
        <v>#REF!</v>
      </c>
      <c r="BV9" s="80" t="e">
        <f>BV6+#REF!+BV7+BV8</f>
        <v>#REF!</v>
      </c>
      <c r="BW9" s="80" t="e">
        <f>BW6+#REF!+BW7+BW8</f>
        <v>#REF!</v>
      </c>
      <c r="BX9" s="80" t="e">
        <f>BX6+#REF!+BX7+BX8</f>
        <v>#REF!</v>
      </c>
      <c r="BY9" s="80" t="e">
        <f>BY6+#REF!+BY7+BY8</f>
        <v>#REF!</v>
      </c>
      <c r="BZ9" s="80" t="e">
        <f>BZ6+#REF!+BZ7+BZ8</f>
        <v>#REF!</v>
      </c>
      <c r="CA9" s="80" t="e">
        <f>CA6+#REF!+CA7+CA8</f>
        <v>#REF!</v>
      </c>
      <c r="CB9" s="80" t="e">
        <f>CB6+#REF!+CB7+CB8</f>
        <v>#REF!</v>
      </c>
      <c r="CC9" s="80" t="e">
        <f>CC6+#REF!+CC7+CC8</f>
        <v>#REF!</v>
      </c>
      <c r="CD9" s="80" t="e">
        <f>CD6+#REF!+CD7+CD8</f>
        <v>#REF!</v>
      </c>
      <c r="CE9" s="80" t="e">
        <f>CE6+#REF!+CE7+CE8</f>
        <v>#REF!</v>
      </c>
      <c r="CF9" s="80" t="e">
        <f>CF6+#REF!+CF7+CF8</f>
        <v>#REF!</v>
      </c>
      <c r="CG9" s="80" t="e">
        <f>CG6+#REF!+CG7+CG8</f>
        <v>#REF!</v>
      </c>
      <c r="CH9" s="80" t="e">
        <f>CH6+#REF!+CH7+CH8</f>
        <v>#REF!</v>
      </c>
      <c r="CI9" s="80" t="e">
        <f>CI6+#REF!+CI7+CI8</f>
        <v>#REF!</v>
      </c>
      <c r="CJ9" s="80" t="e">
        <f>CJ6+#REF!+CJ7+CJ8</f>
        <v>#REF!</v>
      </c>
      <c r="CK9" s="80" t="e">
        <f>CK6+#REF!+CK7+CK8</f>
        <v>#REF!</v>
      </c>
      <c r="CL9" s="80" t="e">
        <f>CL6+#REF!+CL7+CL8</f>
        <v>#REF!</v>
      </c>
      <c r="CM9" s="80" t="e">
        <f>CM6+#REF!+CM7+CM8</f>
        <v>#REF!</v>
      </c>
      <c r="CN9" s="80" t="e">
        <f>CN6+#REF!+CN7+CN8</f>
        <v>#REF!</v>
      </c>
      <c r="CO9" s="80" t="e">
        <f>CO6+#REF!+CO7+CO8</f>
        <v>#REF!</v>
      </c>
      <c r="CP9" s="80" t="e">
        <f>CP6+#REF!+CP7+CP8</f>
        <v>#REF!</v>
      </c>
      <c r="CQ9" s="80" t="e">
        <f>CQ6+#REF!+CQ7+CQ8</f>
        <v>#REF!</v>
      </c>
      <c r="CR9" s="80" t="e">
        <f>CR6+#REF!+CR7+CR8</f>
        <v>#REF!</v>
      </c>
      <c r="CS9" s="80" t="e">
        <f>CS6+#REF!+CS7+CS8</f>
        <v>#REF!</v>
      </c>
      <c r="CT9" s="80" t="e">
        <f>CT6+#REF!+CT7+CT8</f>
        <v>#REF!</v>
      </c>
      <c r="CU9" s="80" t="e">
        <f>CU6+#REF!+CU7+CU8</f>
        <v>#REF!</v>
      </c>
      <c r="CV9" s="80" t="e">
        <f>CV6+#REF!+CV7+CV8</f>
        <v>#REF!</v>
      </c>
      <c r="CW9" s="80" t="e">
        <f>CW6+#REF!+CW7+CW8</f>
        <v>#REF!</v>
      </c>
      <c r="CX9" s="80" t="e">
        <f>CX6+#REF!+CX7+CX8</f>
        <v>#REF!</v>
      </c>
      <c r="CY9" s="80" t="e">
        <f>CY6+#REF!+CY7+CY8</f>
        <v>#REF!</v>
      </c>
      <c r="CZ9" s="80" t="e">
        <f>CZ6+#REF!+CZ7+CZ8</f>
        <v>#REF!</v>
      </c>
      <c r="DA9" s="80" t="e">
        <f>DA6+#REF!+DA7+DA8</f>
        <v>#REF!</v>
      </c>
      <c r="DB9" s="80" t="e">
        <f>DB6+#REF!+DB7+DB8</f>
        <v>#REF!</v>
      </c>
      <c r="DC9" s="80" t="e">
        <f>DC6+#REF!+DC7+DC8</f>
        <v>#REF!</v>
      </c>
      <c r="DD9" s="80" t="e">
        <f>DD6+#REF!+DD7+DD8</f>
        <v>#REF!</v>
      </c>
      <c r="DE9" s="80" t="e">
        <f>DE6+#REF!+DE7+DE8</f>
        <v>#REF!</v>
      </c>
      <c r="DF9" s="80" t="e">
        <f>DF6+#REF!+DF7+DF8</f>
        <v>#REF!</v>
      </c>
      <c r="DG9" s="80">
        <f>DG6+DG7+DG8</f>
        <v>9020</v>
      </c>
      <c r="DH9" s="80" t="e">
        <f>DH6+#REF!+DH7+DH8</f>
        <v>#REF!</v>
      </c>
      <c r="DI9" s="80" t="e">
        <f>DI6+#REF!+DI7+DI8</f>
        <v>#REF!</v>
      </c>
      <c r="DJ9" s="80">
        <f>DJ6+DJ7+DJ8</f>
        <v>0</v>
      </c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</row>
    <row r="10" spans="1:194" s="75" customFormat="1" ht="18.75" customHeight="1" thickBot="1">
      <c r="A10" s="87" t="s">
        <v>26</v>
      </c>
      <c r="B10" s="60">
        <v>410</v>
      </c>
      <c r="C10" s="88">
        <v>12276</v>
      </c>
      <c r="D10" s="59">
        <v>54</v>
      </c>
      <c r="E10" s="59">
        <v>55</v>
      </c>
      <c r="F10" s="59">
        <v>39</v>
      </c>
      <c r="G10" s="59">
        <v>48</v>
      </c>
      <c r="H10" s="59">
        <v>44</v>
      </c>
      <c r="I10" s="59">
        <v>55</v>
      </c>
      <c r="J10" s="60">
        <v>10211</v>
      </c>
      <c r="K10" s="81">
        <v>74</v>
      </c>
      <c r="L10" s="62">
        <v>3.8</v>
      </c>
      <c r="M10" s="89">
        <v>3.2</v>
      </c>
      <c r="N10" s="64">
        <v>13.2</v>
      </c>
      <c r="O10" s="65">
        <v>13.4</v>
      </c>
      <c r="P10" s="60">
        <f t="shared" ref="P10:P15" si="1">H10</f>
        <v>44</v>
      </c>
      <c r="Q10" s="66">
        <v>5</v>
      </c>
      <c r="R10" s="60"/>
      <c r="S10" s="90" t="s">
        <v>87</v>
      </c>
      <c r="T10" s="91"/>
      <c r="U10" s="92" t="s">
        <v>66</v>
      </c>
      <c r="V10" s="70"/>
      <c r="W10" s="90" t="s">
        <v>73</v>
      </c>
      <c r="X10" s="65">
        <v>21.3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73">
        <v>1750</v>
      </c>
      <c r="DH10" s="73"/>
      <c r="DI10" s="73"/>
      <c r="DJ10" s="94"/>
      <c r="DK10" s="74"/>
      <c r="DL10" s="74"/>
      <c r="DM10" s="74"/>
      <c r="DN10" s="95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</row>
    <row r="11" spans="1:194" s="75" customFormat="1" ht="21" customHeight="1" thickBot="1">
      <c r="A11" s="96" t="s">
        <v>27</v>
      </c>
      <c r="B11" s="88">
        <v>82</v>
      </c>
      <c r="C11" s="88">
        <v>1775</v>
      </c>
      <c r="D11" s="97">
        <v>10</v>
      </c>
      <c r="E11" s="97">
        <v>13</v>
      </c>
      <c r="F11" s="97">
        <v>8</v>
      </c>
      <c r="G11" s="97">
        <v>10</v>
      </c>
      <c r="H11" s="97">
        <v>9</v>
      </c>
      <c r="I11" s="59">
        <v>11</v>
      </c>
      <c r="J11" s="60">
        <v>1637</v>
      </c>
      <c r="K11" s="81">
        <f>F11/D11*100</f>
        <v>80</v>
      </c>
      <c r="L11" s="62">
        <v>3.8</v>
      </c>
      <c r="M11" s="98" t="s">
        <v>61</v>
      </c>
      <c r="N11" s="64">
        <f t="shared" ref="N11:N24" si="2">D11/B11*100</f>
        <v>12.195121951219512</v>
      </c>
      <c r="O11" s="99">
        <v>13</v>
      </c>
      <c r="P11" s="60">
        <f>H11</f>
        <v>9</v>
      </c>
      <c r="Q11" s="100">
        <v>1</v>
      </c>
      <c r="R11" s="101"/>
      <c r="S11" s="102" t="s">
        <v>80</v>
      </c>
      <c r="T11" s="103"/>
      <c r="U11" s="104"/>
      <c r="V11" s="70"/>
      <c r="W11" s="102" t="s">
        <v>74</v>
      </c>
      <c r="X11" s="105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3">
        <v>650</v>
      </c>
      <c r="DH11" s="73"/>
      <c r="DI11" s="73"/>
      <c r="DJ11" s="94"/>
      <c r="DK11" s="74" t="s">
        <v>28</v>
      </c>
      <c r="DL11" s="74" t="s">
        <v>28</v>
      </c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</row>
    <row r="12" spans="1:194" s="108" customFormat="1" ht="1.5" customHeight="1" thickBot="1">
      <c r="A12" s="58"/>
      <c r="B12" s="60"/>
      <c r="C12" s="60"/>
      <c r="D12" s="59"/>
      <c r="E12" s="59"/>
      <c r="F12" s="59"/>
      <c r="G12" s="59"/>
      <c r="H12" s="59"/>
      <c r="I12" s="59"/>
      <c r="J12" s="60"/>
      <c r="K12" s="81"/>
      <c r="L12" s="62"/>
      <c r="M12" s="98"/>
      <c r="N12" s="64"/>
      <c r="O12" s="65"/>
      <c r="P12" s="60"/>
      <c r="Q12" s="66"/>
      <c r="R12" s="106"/>
      <c r="S12" s="90"/>
      <c r="T12" s="91"/>
      <c r="U12" s="92"/>
      <c r="V12" s="70"/>
      <c r="W12" s="90"/>
      <c r="X12" s="65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  <c r="CB12" s="107"/>
      <c r="CC12" s="107"/>
      <c r="CD12" s="107"/>
      <c r="CE12" s="107"/>
      <c r="CF12" s="107"/>
      <c r="CG12" s="107"/>
      <c r="CH12" s="107"/>
      <c r="CI12" s="107"/>
      <c r="CJ12" s="107"/>
      <c r="CK12" s="107"/>
      <c r="CL12" s="107"/>
      <c r="CM12" s="107"/>
      <c r="CN12" s="107"/>
      <c r="CO12" s="107"/>
      <c r="CP12" s="107"/>
      <c r="CQ12" s="107"/>
      <c r="CR12" s="107"/>
      <c r="CS12" s="107"/>
      <c r="CT12" s="107"/>
      <c r="CU12" s="107"/>
      <c r="CV12" s="107"/>
      <c r="CW12" s="107"/>
      <c r="CX12" s="107"/>
      <c r="CY12" s="107"/>
      <c r="CZ12" s="107"/>
      <c r="DA12" s="107"/>
      <c r="DB12" s="107"/>
      <c r="DC12" s="107"/>
      <c r="DD12" s="107"/>
      <c r="DE12" s="107"/>
      <c r="DF12" s="107"/>
      <c r="DG12" s="73"/>
      <c r="DH12" s="73"/>
      <c r="DI12" s="73"/>
      <c r="DJ12" s="9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</row>
    <row r="13" spans="1:194" s="75" customFormat="1" ht="18.75" customHeight="1" thickBot="1">
      <c r="A13" s="109" t="s">
        <v>29</v>
      </c>
      <c r="B13" s="88">
        <v>120</v>
      </c>
      <c r="C13" s="88">
        <v>3912</v>
      </c>
      <c r="D13" s="97">
        <v>20</v>
      </c>
      <c r="E13" s="97">
        <v>21</v>
      </c>
      <c r="F13" s="97">
        <v>16</v>
      </c>
      <c r="G13" s="97">
        <v>17</v>
      </c>
      <c r="H13" s="97">
        <v>17</v>
      </c>
      <c r="I13" s="59">
        <v>19</v>
      </c>
      <c r="J13" s="60">
        <v>3205</v>
      </c>
      <c r="K13" s="81">
        <f t="shared" ref="K13:K25" si="3">F13/D13*100</f>
        <v>80</v>
      </c>
      <c r="L13" s="62">
        <f t="shared" ref="L13:L23" si="4">H13*3.4/F13</f>
        <v>3.6124999999999998</v>
      </c>
      <c r="M13" s="98" t="s">
        <v>30</v>
      </c>
      <c r="N13" s="64">
        <f t="shared" si="2"/>
        <v>16.666666666666664</v>
      </c>
      <c r="O13" s="65">
        <v>19.399999999999999</v>
      </c>
      <c r="P13" s="60">
        <f t="shared" si="1"/>
        <v>17</v>
      </c>
      <c r="Q13" s="88">
        <v>9</v>
      </c>
      <c r="R13" s="88"/>
      <c r="S13" s="102" t="s">
        <v>79</v>
      </c>
      <c r="T13" s="110"/>
      <c r="U13" s="103" t="s">
        <v>69</v>
      </c>
      <c r="V13" s="102"/>
      <c r="W13" s="102" t="s">
        <v>68</v>
      </c>
      <c r="X13" s="105">
        <v>24.3</v>
      </c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2"/>
      <c r="DG13" s="113">
        <v>5200</v>
      </c>
      <c r="DH13" s="114"/>
      <c r="DI13" s="73"/>
      <c r="DJ13" s="94"/>
      <c r="DK13" s="74" t="s">
        <v>24</v>
      </c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</row>
    <row r="14" spans="1:194" s="75" customFormat="1" ht="19.5" customHeight="1" thickBot="1">
      <c r="A14" s="87" t="s">
        <v>31</v>
      </c>
      <c r="B14" s="60">
        <v>105</v>
      </c>
      <c r="C14" s="60">
        <v>2343</v>
      </c>
      <c r="D14" s="59">
        <v>13</v>
      </c>
      <c r="E14" s="59">
        <v>13</v>
      </c>
      <c r="F14" s="59">
        <v>11</v>
      </c>
      <c r="G14" s="59">
        <v>10</v>
      </c>
      <c r="H14" s="59">
        <v>11</v>
      </c>
      <c r="I14" s="59">
        <v>11</v>
      </c>
      <c r="J14" s="60">
        <v>2095</v>
      </c>
      <c r="K14" s="81">
        <f t="shared" si="3"/>
        <v>84.615384615384613</v>
      </c>
      <c r="L14" s="62">
        <f t="shared" si="4"/>
        <v>3.4</v>
      </c>
      <c r="M14" s="98" t="s">
        <v>20</v>
      </c>
      <c r="N14" s="64">
        <f t="shared" si="2"/>
        <v>12.380952380952381</v>
      </c>
      <c r="O14" s="65">
        <v>14.4</v>
      </c>
      <c r="P14" s="60">
        <f t="shared" si="1"/>
        <v>11</v>
      </c>
      <c r="Q14" s="60"/>
      <c r="R14" s="60"/>
      <c r="S14" s="90"/>
      <c r="T14" s="91"/>
      <c r="U14" s="91" t="s">
        <v>41</v>
      </c>
      <c r="V14" s="90"/>
      <c r="W14" s="90" t="s">
        <v>75</v>
      </c>
      <c r="X14" s="65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94"/>
      <c r="CA14" s="94"/>
      <c r="CB14" s="94"/>
      <c r="CC14" s="94"/>
      <c r="CD14" s="94"/>
      <c r="CE14" s="94"/>
      <c r="CF14" s="94"/>
      <c r="CG14" s="94"/>
      <c r="CH14" s="94"/>
      <c r="CI14" s="94"/>
      <c r="CJ14" s="94"/>
      <c r="CK14" s="94"/>
      <c r="CL14" s="94"/>
      <c r="CM14" s="94"/>
      <c r="CN14" s="94"/>
      <c r="CO14" s="94"/>
      <c r="CP14" s="94"/>
      <c r="CQ14" s="94"/>
      <c r="CR14" s="94"/>
      <c r="CS14" s="94"/>
      <c r="CT14" s="94"/>
      <c r="CU14" s="94"/>
      <c r="CV14" s="94"/>
      <c r="CW14" s="94"/>
      <c r="CX14" s="94"/>
      <c r="CY14" s="94"/>
      <c r="CZ14" s="94"/>
      <c r="DA14" s="94"/>
      <c r="DB14" s="94"/>
      <c r="DC14" s="94"/>
      <c r="DD14" s="94"/>
      <c r="DE14" s="94"/>
      <c r="DF14" s="94"/>
      <c r="DG14" s="73"/>
      <c r="DH14" s="73"/>
      <c r="DI14" s="73"/>
      <c r="DJ14" s="94"/>
      <c r="DK14" s="74" t="s">
        <v>24</v>
      </c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74"/>
      <c r="EL14" s="74"/>
      <c r="EM14" s="74"/>
      <c r="EN14" s="74"/>
      <c r="EO14" s="74"/>
      <c r="EP14" s="74"/>
      <c r="EQ14" s="74"/>
      <c r="ER14" s="74"/>
      <c r="ES14" s="74"/>
      <c r="ET14" s="74"/>
      <c r="EU14" s="74"/>
      <c r="EV14" s="74"/>
      <c r="EW14" s="74"/>
      <c r="EX14" s="74"/>
      <c r="EY14" s="74"/>
      <c r="EZ14" s="74"/>
      <c r="FA14" s="74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</row>
    <row r="15" spans="1:194" s="75" customFormat="1" ht="18" customHeight="1" thickBot="1">
      <c r="A15" s="87" t="s">
        <v>32</v>
      </c>
      <c r="B15" s="60"/>
      <c r="C15" s="60">
        <v>293</v>
      </c>
      <c r="D15" s="59"/>
      <c r="E15" s="59">
        <v>6</v>
      </c>
      <c r="F15" s="59"/>
      <c r="G15" s="59">
        <v>5</v>
      </c>
      <c r="H15" s="59"/>
      <c r="I15" s="59">
        <v>5</v>
      </c>
      <c r="J15" s="60">
        <v>203</v>
      </c>
      <c r="K15" s="81"/>
      <c r="L15" s="62"/>
      <c r="M15" s="98"/>
      <c r="N15" s="64"/>
      <c r="O15" s="65">
        <v>11.5</v>
      </c>
      <c r="P15" s="60">
        <f t="shared" si="1"/>
        <v>0</v>
      </c>
      <c r="Q15" s="60"/>
      <c r="R15" s="60"/>
      <c r="S15" s="90"/>
      <c r="T15" s="91"/>
      <c r="U15" s="91"/>
      <c r="V15" s="90"/>
      <c r="W15" s="90" t="s">
        <v>37</v>
      </c>
      <c r="X15" s="65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4"/>
      <c r="CJ15" s="94"/>
      <c r="CK15" s="94"/>
      <c r="CL15" s="94"/>
      <c r="CM15" s="94"/>
      <c r="CN15" s="94"/>
      <c r="CO15" s="94"/>
      <c r="CP15" s="94"/>
      <c r="CQ15" s="94"/>
      <c r="CR15" s="94"/>
      <c r="CS15" s="94"/>
      <c r="CT15" s="94"/>
      <c r="CU15" s="94"/>
      <c r="CV15" s="94"/>
      <c r="CW15" s="94"/>
      <c r="CX15" s="94"/>
      <c r="CY15" s="94"/>
      <c r="CZ15" s="94"/>
      <c r="DA15" s="94"/>
      <c r="DB15" s="94"/>
      <c r="DC15" s="94"/>
      <c r="DD15" s="94"/>
      <c r="DE15" s="94"/>
      <c r="DF15" s="94"/>
      <c r="DG15" s="73"/>
      <c r="DH15" s="115"/>
      <c r="DI15" s="115"/>
      <c r="DJ15" s="94"/>
      <c r="DK15" s="74" t="s">
        <v>24</v>
      </c>
      <c r="DL15" s="74" t="s">
        <v>33</v>
      </c>
      <c r="DM15" s="74"/>
      <c r="DN15" s="74"/>
      <c r="DO15" s="74"/>
      <c r="DP15" s="116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74"/>
      <c r="EL15" s="74"/>
      <c r="EM15" s="74"/>
      <c r="EN15" s="74"/>
      <c r="EO15" s="74"/>
      <c r="EP15" s="74"/>
      <c r="EQ15" s="74"/>
      <c r="ER15" s="74"/>
      <c r="ES15" s="74"/>
      <c r="ET15" s="74"/>
      <c r="EU15" s="74"/>
      <c r="EV15" s="74"/>
      <c r="EW15" s="74"/>
      <c r="EX15" s="74"/>
      <c r="EY15" s="74"/>
      <c r="EZ15" s="74"/>
      <c r="FA15" s="74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</row>
    <row r="16" spans="1:194" s="75" customFormat="1" ht="16.5" customHeight="1" thickBot="1">
      <c r="A16" s="87" t="s">
        <v>34</v>
      </c>
      <c r="B16" s="60">
        <v>204</v>
      </c>
      <c r="C16" s="60">
        <v>3114</v>
      </c>
      <c r="D16" s="59">
        <v>17</v>
      </c>
      <c r="E16" s="59">
        <v>17</v>
      </c>
      <c r="F16" s="59">
        <v>16</v>
      </c>
      <c r="G16" s="59">
        <v>17</v>
      </c>
      <c r="H16" s="59">
        <v>16</v>
      </c>
      <c r="I16" s="59">
        <v>17</v>
      </c>
      <c r="J16" s="60">
        <v>2723</v>
      </c>
      <c r="K16" s="81">
        <f t="shared" si="3"/>
        <v>94.117647058823522</v>
      </c>
      <c r="L16" s="62">
        <f>H16*3.4/F16</f>
        <v>3.4</v>
      </c>
      <c r="M16" s="98" t="s">
        <v>35</v>
      </c>
      <c r="N16" s="64">
        <f>D16/B16*100</f>
        <v>8.3333333333333321</v>
      </c>
      <c r="O16" s="65">
        <v>8.9</v>
      </c>
      <c r="P16" s="60">
        <f>H16</f>
        <v>16</v>
      </c>
      <c r="Q16" s="60">
        <v>3</v>
      </c>
      <c r="R16" s="60"/>
      <c r="S16" s="90" t="s">
        <v>79</v>
      </c>
      <c r="T16" s="91"/>
      <c r="U16" s="91" t="s">
        <v>65</v>
      </c>
      <c r="V16" s="90"/>
      <c r="W16" s="90" t="s">
        <v>65</v>
      </c>
      <c r="X16" s="65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4"/>
      <c r="BT16" s="94"/>
      <c r="BU16" s="94"/>
      <c r="BV16" s="94"/>
      <c r="BW16" s="94"/>
      <c r="BX16" s="94"/>
      <c r="BY16" s="94"/>
      <c r="BZ16" s="94"/>
      <c r="CA16" s="94"/>
      <c r="CB16" s="94"/>
      <c r="CC16" s="94"/>
      <c r="CD16" s="94"/>
      <c r="CE16" s="94"/>
      <c r="CF16" s="94"/>
      <c r="CG16" s="94"/>
      <c r="CH16" s="94"/>
      <c r="CI16" s="94"/>
      <c r="CJ16" s="94"/>
      <c r="CK16" s="94"/>
      <c r="CL16" s="94"/>
      <c r="CM16" s="94"/>
      <c r="CN16" s="94"/>
      <c r="CO16" s="94"/>
      <c r="CP16" s="94"/>
      <c r="CQ16" s="94"/>
      <c r="CR16" s="94"/>
      <c r="CS16" s="94"/>
      <c r="CT16" s="94"/>
      <c r="CU16" s="94"/>
      <c r="CV16" s="94"/>
      <c r="CW16" s="94"/>
      <c r="CX16" s="94"/>
      <c r="CY16" s="94"/>
      <c r="CZ16" s="94"/>
      <c r="DA16" s="94"/>
      <c r="DB16" s="94"/>
      <c r="DC16" s="94"/>
      <c r="DD16" s="94"/>
      <c r="DE16" s="94"/>
      <c r="DF16" s="94"/>
      <c r="DG16" s="73"/>
      <c r="DH16" s="115"/>
      <c r="DI16" s="115"/>
      <c r="DJ16" s="9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74"/>
      <c r="EL16" s="74"/>
      <c r="EM16" s="74"/>
      <c r="EN16" s="74"/>
      <c r="EO16" s="74"/>
      <c r="EP16" s="74"/>
      <c r="EQ16" s="74"/>
      <c r="ER16" s="74"/>
      <c r="ES16" s="74"/>
      <c r="ET16" s="74"/>
      <c r="EU16" s="74"/>
      <c r="EV16" s="74"/>
      <c r="EW16" s="74"/>
      <c r="EX16" s="74"/>
      <c r="EY16" s="74"/>
      <c r="EZ16" s="74"/>
      <c r="FA16" s="74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</row>
    <row r="17" spans="1:194" s="75" customFormat="1" ht="17.25" customHeight="1" thickBot="1">
      <c r="A17" s="87" t="s">
        <v>36</v>
      </c>
      <c r="B17" s="60">
        <v>115</v>
      </c>
      <c r="C17" s="60">
        <v>1033</v>
      </c>
      <c r="D17" s="59">
        <v>5</v>
      </c>
      <c r="E17" s="59">
        <v>7</v>
      </c>
      <c r="F17" s="59">
        <v>4</v>
      </c>
      <c r="G17" s="59">
        <v>6</v>
      </c>
      <c r="H17" s="59">
        <v>5</v>
      </c>
      <c r="I17" s="59">
        <v>6</v>
      </c>
      <c r="J17" s="60">
        <v>739</v>
      </c>
      <c r="K17" s="81">
        <f t="shared" si="3"/>
        <v>80</v>
      </c>
      <c r="L17" s="62">
        <f t="shared" si="4"/>
        <v>4.25</v>
      </c>
      <c r="M17" s="98" t="s">
        <v>35</v>
      </c>
      <c r="N17" s="64">
        <f t="shared" si="2"/>
        <v>4.3478260869565215</v>
      </c>
      <c r="O17" s="65">
        <v>6.7</v>
      </c>
      <c r="P17" s="60">
        <f t="shared" ref="P17" si="5">H17</f>
        <v>5</v>
      </c>
      <c r="Q17" s="60"/>
      <c r="R17" s="60"/>
      <c r="S17" s="90"/>
      <c r="T17" s="91"/>
      <c r="U17" s="91"/>
      <c r="V17" s="90"/>
      <c r="W17" s="90" t="s">
        <v>76</v>
      </c>
      <c r="X17" s="65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4"/>
      <c r="CR17" s="94"/>
      <c r="CS17" s="94"/>
      <c r="CT17" s="94"/>
      <c r="CU17" s="94"/>
      <c r="CV17" s="94"/>
      <c r="CW17" s="94"/>
      <c r="CX17" s="94"/>
      <c r="CY17" s="94"/>
      <c r="CZ17" s="94"/>
      <c r="DA17" s="94"/>
      <c r="DB17" s="94"/>
      <c r="DC17" s="94"/>
      <c r="DD17" s="94"/>
      <c r="DE17" s="94"/>
      <c r="DF17" s="94"/>
      <c r="DG17" s="73"/>
      <c r="DH17" s="115"/>
      <c r="DI17" s="115"/>
      <c r="DJ17" s="9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</row>
    <row r="18" spans="1:194" s="75" customFormat="1" ht="18" customHeight="1" thickBot="1">
      <c r="A18" s="87" t="s">
        <v>38</v>
      </c>
      <c r="B18" s="59">
        <v>75</v>
      </c>
      <c r="C18" s="59">
        <v>376</v>
      </c>
      <c r="D18" s="60">
        <v>2</v>
      </c>
      <c r="E18" s="60">
        <v>6</v>
      </c>
      <c r="F18" s="60">
        <v>2</v>
      </c>
      <c r="G18" s="60">
        <v>5</v>
      </c>
      <c r="H18" s="60">
        <v>2</v>
      </c>
      <c r="I18" s="60">
        <v>5</v>
      </c>
      <c r="J18" s="60">
        <v>262</v>
      </c>
      <c r="K18" s="81">
        <f t="shared" si="3"/>
        <v>100</v>
      </c>
      <c r="L18" s="62">
        <f t="shared" si="4"/>
        <v>3.4</v>
      </c>
      <c r="M18" s="98" t="s">
        <v>35</v>
      </c>
      <c r="N18" s="64">
        <f t="shared" si="2"/>
        <v>2.666666666666667</v>
      </c>
      <c r="O18" s="65">
        <v>4</v>
      </c>
      <c r="P18" s="117">
        <f t="shared" ref="P18:P23" si="6">H18</f>
        <v>2</v>
      </c>
      <c r="Q18" s="60"/>
      <c r="R18" s="90"/>
      <c r="S18" s="59"/>
      <c r="T18" s="68"/>
      <c r="U18" s="91"/>
      <c r="V18" s="90"/>
      <c r="W18" s="60"/>
      <c r="X18" s="65">
        <v>0</v>
      </c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  <c r="BZ18" s="94"/>
      <c r="CA18" s="94"/>
      <c r="CB18" s="94"/>
      <c r="CC18" s="94"/>
      <c r="CD18" s="94"/>
      <c r="CE18" s="94"/>
      <c r="CF18" s="94"/>
      <c r="CG18" s="94"/>
      <c r="CH18" s="94"/>
      <c r="CI18" s="94"/>
      <c r="CJ18" s="94"/>
      <c r="CK18" s="94"/>
      <c r="CL18" s="94"/>
      <c r="CM18" s="94"/>
      <c r="CN18" s="94"/>
      <c r="CO18" s="94"/>
      <c r="CP18" s="94"/>
      <c r="CQ18" s="94"/>
      <c r="CR18" s="94"/>
      <c r="CS18" s="94"/>
      <c r="CT18" s="94"/>
      <c r="CU18" s="94"/>
      <c r="CV18" s="94"/>
      <c r="CW18" s="94"/>
      <c r="CX18" s="94"/>
      <c r="CY18" s="94"/>
      <c r="CZ18" s="94"/>
      <c r="DA18" s="94"/>
      <c r="DB18" s="94"/>
      <c r="DC18" s="94"/>
      <c r="DD18" s="94"/>
      <c r="DE18" s="94"/>
      <c r="DF18" s="118"/>
      <c r="DG18" s="73"/>
      <c r="DH18" s="115"/>
      <c r="DI18" s="115"/>
      <c r="DJ18" s="9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</row>
    <row r="19" spans="1:194" s="75" customFormat="1" ht="18" customHeight="1" thickBot="1">
      <c r="A19" s="87" t="s">
        <v>39</v>
      </c>
      <c r="B19" s="60">
        <v>104</v>
      </c>
      <c r="C19" s="60">
        <v>1292</v>
      </c>
      <c r="D19" s="59">
        <v>6</v>
      </c>
      <c r="E19" s="59">
        <v>9</v>
      </c>
      <c r="F19" s="59">
        <v>5</v>
      </c>
      <c r="G19" s="59">
        <v>8</v>
      </c>
      <c r="H19" s="59">
        <v>6</v>
      </c>
      <c r="I19" s="59">
        <v>8</v>
      </c>
      <c r="J19" s="60">
        <v>948</v>
      </c>
      <c r="K19" s="81">
        <f t="shared" si="3"/>
        <v>83.333333333333343</v>
      </c>
      <c r="L19" s="62">
        <f t="shared" si="4"/>
        <v>4.08</v>
      </c>
      <c r="M19" s="98" t="s">
        <v>20</v>
      </c>
      <c r="N19" s="64">
        <f t="shared" si="2"/>
        <v>5.7692307692307692</v>
      </c>
      <c r="O19" s="65">
        <v>9.1</v>
      </c>
      <c r="P19" s="117">
        <f t="shared" si="6"/>
        <v>6</v>
      </c>
      <c r="Q19" s="60"/>
      <c r="R19" s="60"/>
      <c r="S19" s="90"/>
      <c r="T19" s="91"/>
      <c r="U19" s="98"/>
      <c r="V19" s="90"/>
      <c r="W19" s="90" t="s">
        <v>76</v>
      </c>
      <c r="X19" s="65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118"/>
      <c r="DG19" s="73"/>
      <c r="DH19" s="115"/>
      <c r="DI19" s="115"/>
      <c r="DJ19" s="9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</row>
    <row r="20" spans="1:194" s="75" customFormat="1" ht="18" customHeight="1" thickBot="1">
      <c r="A20" s="87" t="s">
        <v>67</v>
      </c>
      <c r="B20" s="60">
        <v>60</v>
      </c>
      <c r="C20" s="60">
        <v>927</v>
      </c>
      <c r="D20" s="59">
        <v>5</v>
      </c>
      <c r="E20" s="59">
        <v>5</v>
      </c>
      <c r="F20" s="59">
        <v>4</v>
      </c>
      <c r="G20" s="59">
        <v>4</v>
      </c>
      <c r="H20" s="59">
        <v>4</v>
      </c>
      <c r="I20" s="59">
        <v>4</v>
      </c>
      <c r="J20" s="60">
        <v>714</v>
      </c>
      <c r="K20" s="81">
        <f t="shared" si="3"/>
        <v>80</v>
      </c>
      <c r="L20" s="62">
        <f>H20*3.4/F20</f>
        <v>3.4</v>
      </c>
      <c r="M20" s="98" t="s">
        <v>40</v>
      </c>
      <c r="N20" s="64">
        <f t="shared" si="2"/>
        <v>8.3333333333333321</v>
      </c>
      <c r="O20" s="65">
        <v>9.8000000000000007</v>
      </c>
      <c r="P20" s="117">
        <f t="shared" si="6"/>
        <v>4</v>
      </c>
      <c r="Q20" s="60"/>
      <c r="R20" s="60"/>
      <c r="S20" s="90"/>
      <c r="T20" s="91"/>
      <c r="U20" s="91"/>
      <c r="V20" s="90"/>
      <c r="W20" s="90" t="s">
        <v>77</v>
      </c>
      <c r="X20" s="65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118"/>
      <c r="DG20" s="73"/>
      <c r="DH20" s="115"/>
      <c r="DI20" s="115"/>
      <c r="DJ20" s="94">
        <v>4</v>
      </c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</row>
    <row r="21" spans="1:194" s="75" customFormat="1" ht="18" customHeight="1" thickBot="1">
      <c r="A21" s="87" t="s">
        <v>55</v>
      </c>
      <c r="B21" s="60">
        <v>25</v>
      </c>
      <c r="C21" s="60">
        <v>663</v>
      </c>
      <c r="D21" s="59">
        <v>4</v>
      </c>
      <c r="E21" s="59">
        <v>4</v>
      </c>
      <c r="F21" s="59">
        <v>3</v>
      </c>
      <c r="G21" s="59">
        <v>3</v>
      </c>
      <c r="H21" s="59">
        <v>3</v>
      </c>
      <c r="I21" s="59">
        <v>3</v>
      </c>
      <c r="J21" s="60">
        <v>604</v>
      </c>
      <c r="K21" s="81">
        <f t="shared" si="3"/>
        <v>75</v>
      </c>
      <c r="L21" s="62">
        <f t="shared" si="4"/>
        <v>3.4</v>
      </c>
      <c r="M21" s="98" t="s">
        <v>41</v>
      </c>
      <c r="N21" s="64">
        <f t="shared" si="2"/>
        <v>16</v>
      </c>
      <c r="O21" s="65">
        <v>11.4</v>
      </c>
      <c r="P21" s="117">
        <f t="shared" si="6"/>
        <v>3</v>
      </c>
      <c r="Q21" s="60"/>
      <c r="R21" s="60"/>
      <c r="S21" s="90" t="s">
        <v>41</v>
      </c>
      <c r="T21" s="91" t="s">
        <v>71</v>
      </c>
      <c r="U21" s="91"/>
      <c r="V21" s="90"/>
      <c r="W21" s="90" t="s">
        <v>74</v>
      </c>
      <c r="X21" s="65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T21" s="94"/>
      <c r="BU21" s="94"/>
      <c r="BV21" s="94"/>
      <c r="BW21" s="94"/>
      <c r="BX21" s="94"/>
      <c r="BY21" s="94"/>
      <c r="BZ21" s="94"/>
      <c r="CA21" s="94"/>
      <c r="CB21" s="94"/>
      <c r="CC21" s="94"/>
      <c r="CD21" s="94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4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118"/>
      <c r="DG21" s="73"/>
      <c r="DH21" s="115"/>
      <c r="DI21" s="115"/>
      <c r="DJ21" s="9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</row>
    <row r="22" spans="1:194" s="75" customFormat="1" ht="18" customHeight="1" thickBot="1">
      <c r="A22" s="87" t="s">
        <v>42</v>
      </c>
      <c r="B22" s="59">
        <v>80</v>
      </c>
      <c r="C22" s="59">
        <v>2483</v>
      </c>
      <c r="D22" s="60">
        <v>11</v>
      </c>
      <c r="E22" s="60">
        <v>8</v>
      </c>
      <c r="F22" s="60">
        <v>10</v>
      </c>
      <c r="G22" s="60">
        <v>7</v>
      </c>
      <c r="H22" s="60">
        <v>11</v>
      </c>
      <c r="I22" s="60">
        <v>8</v>
      </c>
      <c r="J22" s="60">
        <v>2070</v>
      </c>
      <c r="K22" s="81">
        <f>F22/D22*100</f>
        <v>90.909090909090907</v>
      </c>
      <c r="L22" s="62">
        <f>H22*3.4/F22</f>
        <v>3.7399999999999998</v>
      </c>
      <c r="M22" s="98" t="s">
        <v>40</v>
      </c>
      <c r="N22" s="64">
        <f>D22/B22*100</f>
        <v>13.750000000000002</v>
      </c>
      <c r="O22" s="65">
        <v>15.7</v>
      </c>
      <c r="P22" s="60">
        <f t="shared" si="6"/>
        <v>11</v>
      </c>
      <c r="Q22" s="60"/>
      <c r="R22" s="90"/>
      <c r="S22" s="59"/>
      <c r="T22" s="68"/>
      <c r="U22" s="91" t="s">
        <v>64</v>
      </c>
      <c r="V22" s="90"/>
      <c r="W22" s="60">
        <v>14</v>
      </c>
      <c r="X22" s="65">
        <v>20</v>
      </c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118"/>
      <c r="DG22" s="73"/>
      <c r="DH22" s="73"/>
      <c r="DI22" s="73"/>
      <c r="DJ22" s="73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74"/>
      <c r="EL22" s="74"/>
      <c r="EM22" s="74"/>
      <c r="EN22" s="74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</row>
    <row r="23" spans="1:194" s="75" customFormat="1" ht="20.25" customHeight="1" thickBot="1">
      <c r="A23" s="87" t="s">
        <v>50</v>
      </c>
      <c r="B23" s="59">
        <v>50</v>
      </c>
      <c r="C23" s="59">
        <v>436</v>
      </c>
      <c r="D23" s="60">
        <v>3</v>
      </c>
      <c r="E23" s="60">
        <v>3</v>
      </c>
      <c r="F23" s="60">
        <v>2</v>
      </c>
      <c r="G23" s="60">
        <v>3</v>
      </c>
      <c r="H23" s="60">
        <v>2</v>
      </c>
      <c r="I23" s="60">
        <v>3</v>
      </c>
      <c r="J23" s="60">
        <v>294</v>
      </c>
      <c r="K23" s="81">
        <f>F23/D23*100</f>
        <v>66.666666666666657</v>
      </c>
      <c r="L23" s="62">
        <f t="shared" si="4"/>
        <v>3.4</v>
      </c>
      <c r="M23" s="98" t="s">
        <v>51</v>
      </c>
      <c r="N23" s="64">
        <f t="shared" si="2"/>
        <v>6</v>
      </c>
      <c r="O23" s="65">
        <v>8.6</v>
      </c>
      <c r="P23" s="60">
        <f t="shared" si="6"/>
        <v>2</v>
      </c>
      <c r="Q23" s="60"/>
      <c r="R23" s="90"/>
      <c r="S23" s="59"/>
      <c r="T23" s="68"/>
      <c r="U23" s="91"/>
      <c r="V23" s="90"/>
      <c r="W23" s="60">
        <v>3</v>
      </c>
      <c r="X23" s="65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118"/>
      <c r="DG23" s="73"/>
      <c r="DH23" s="73"/>
      <c r="DI23" s="73"/>
      <c r="DJ23" s="73"/>
      <c r="DK23" s="74" t="s">
        <v>24</v>
      </c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30923</v>
      </c>
      <c r="D24" s="42">
        <f>D10+D11+D12+D13+D14+D15+D16+D17+D18+D19+D20+D21+D22+D23</f>
        <v>150</v>
      </c>
      <c r="E24" s="42">
        <f>E10+E11+E12+E13+E14+E15+E16+E17+E18+E19+E20+E21+E22+E23</f>
        <v>167</v>
      </c>
      <c r="F24" s="42">
        <f>F10+F11+F12+F13+F14+F15+F16+F17+F18+F19+F20+F21+F22+F23</f>
        <v>120</v>
      </c>
      <c r="G24" s="42">
        <f>G23+G22+G21+G20+G19+G18+G17+G16+G15+G14+G13+G11+G10</f>
        <v>143</v>
      </c>
      <c r="H24" s="42">
        <f>H23+H22+H21+H20+H19+H18+H17+H16+H15+H14+H13+H12+H11+H10</f>
        <v>130</v>
      </c>
      <c r="I24" s="42">
        <f>I10+I11+I12+I13+I14+I15+I16+I17+I18+I19+I20+I21+I22+I23</f>
        <v>155</v>
      </c>
      <c r="J24" s="42">
        <f>J23+J22+J21+J20+J19+J18+J17+J16+J15+J14+J13+J11+J10</f>
        <v>25705</v>
      </c>
      <c r="K24" s="17">
        <f t="shared" si="3"/>
        <v>80</v>
      </c>
      <c r="L24" s="13">
        <f>H24*3.4/F24</f>
        <v>3.6833333333333331</v>
      </c>
      <c r="M24" s="43">
        <f>(M10+M11+M13+M14+M16+M17+M18+M19+M20+M21+M23)/11</f>
        <v>3.0909090909090908</v>
      </c>
      <c r="N24" s="40">
        <f t="shared" si="2"/>
        <v>10.48951048951049</v>
      </c>
      <c r="O24" s="44">
        <v>11.3</v>
      </c>
      <c r="P24" s="39">
        <f>P23+P22+P21+P20+P19+P18+P17+P16+P15+P14+P13+P12+P11+P10</f>
        <v>130</v>
      </c>
      <c r="Q24" s="45">
        <f>Q10+Q11+Q12+Q13+Q14+Q15+Q16+Q17+Q18+Q19+Q20+Q21+Q22+Q23</f>
        <v>18</v>
      </c>
      <c r="R24" s="45">
        <f>R10+R11+R12+R13+R14+R15+R16+R17+R18+R19+R20+R21+R23</f>
        <v>0</v>
      </c>
      <c r="S24" s="45">
        <f>S23+S22+S21+S20+S19+S18+S17+S16+S15+S14+S13+S12+S11+S10</f>
        <v>44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7600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83453</v>
      </c>
      <c r="D25" s="16">
        <f>D24+D9</f>
        <v>401</v>
      </c>
      <c r="E25" s="16">
        <f>E24+E9</f>
        <v>392</v>
      </c>
      <c r="F25" s="25">
        <f t="shared" si="9"/>
        <v>359</v>
      </c>
      <c r="G25" s="25">
        <f t="shared" si="9"/>
        <v>349</v>
      </c>
      <c r="H25" s="16">
        <f t="shared" si="9"/>
        <v>394</v>
      </c>
      <c r="I25" s="16">
        <f t="shared" si="9"/>
        <v>377</v>
      </c>
      <c r="J25" s="16">
        <f>J24+J9</f>
        <v>80969</v>
      </c>
      <c r="K25" s="17">
        <f t="shared" si="3"/>
        <v>89.526184538653368</v>
      </c>
      <c r="L25" s="13">
        <f>H25*3.4/F25</f>
        <v>3.7314763231197769</v>
      </c>
      <c r="M25" s="26">
        <f>(M9+M24)/2</f>
        <v>3.1829545454545451</v>
      </c>
      <c r="N25" s="27">
        <f>D25/B25*100</f>
        <v>15.423076923076923</v>
      </c>
      <c r="O25" s="27">
        <v>14.2</v>
      </c>
      <c r="P25" s="28">
        <f>P24+P9</f>
        <v>394</v>
      </c>
      <c r="Q25" s="16">
        <f>Q24+Q9</f>
        <v>96</v>
      </c>
      <c r="R25" s="16">
        <f>R24+R9</f>
        <v>8</v>
      </c>
      <c r="S25" s="16">
        <f>S9+S24</f>
        <v>120</v>
      </c>
      <c r="T25" s="16">
        <f>T9+T24</f>
        <v>11</v>
      </c>
      <c r="U25" s="16">
        <f>U9+U24</f>
        <v>503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16620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19">
        <f>D25-E25</f>
        <v>9</v>
      </c>
      <c r="E26" s="120"/>
      <c r="F26" s="119">
        <f>F25-G25</f>
        <v>10</v>
      </c>
      <c r="G26" s="120"/>
      <c r="H26" s="121">
        <f>H25-I25</f>
        <v>17</v>
      </c>
      <c r="I26" s="122"/>
      <c r="J26" s="33"/>
      <c r="K26" s="34"/>
      <c r="L26" s="21"/>
      <c r="M26" s="21"/>
      <c r="N26" s="21"/>
      <c r="O26" s="21"/>
      <c r="P26" s="35"/>
      <c r="Q26" s="22" t="s">
        <v>85</v>
      </c>
      <c r="R26" s="22" t="s">
        <v>41</v>
      </c>
      <c r="S26" s="22" t="s">
        <v>86</v>
      </c>
      <c r="T26" s="22" t="s">
        <v>82</v>
      </c>
      <c r="U26" s="22" t="s">
        <v>70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23710</v>
      </c>
      <c r="DH26" s="14"/>
      <c r="DI26" s="14"/>
      <c r="DJ26" s="14">
        <v>0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2022-07-22T02:58:49Z</cp:lastPrinted>
  <dcterms:created xsi:type="dcterms:W3CDTF">2020-08-31T08:55:27Z</dcterms:created>
  <dcterms:modified xsi:type="dcterms:W3CDTF">2022-07-22T03:16:34Z</dcterms:modified>
</cp:coreProperties>
</file>