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N16" i="1"/>
  <c r="T9" l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<sst xmlns="http://schemas.openxmlformats.org/spreadsheetml/2006/main" count="326" uniqueCount="86">
  <si>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</si>
  <si>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</si>
  <si>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</si>
  <si>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</si>
  <si>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</si>
  <si>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</si>
  <si>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</si>
  <si>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</si>
  <si>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</si>
  <si>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</si>
  <si>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</si>
  <si>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</si>
  <si>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</si>
  <si>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</si>
  <si>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</si>
  <si>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</si>
  <si>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</si>
  <si>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</si>
  <si>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</si>
  <si>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</si>
  <si>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</si>
  <si>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</si>
  <si>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</si>
  <si>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</si>
  <si>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</si>
  <si>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</si>
  <si>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</si>
  <si>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</si>
  <si>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</si>
  <si>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</si>
  <si>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</si>
  <si>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</si>
  <si>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</si>
  <si>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</si>
  <si>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</si>
  <si>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</si>
  <si>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</si>
  <si>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</si>
  <si>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</si>
  <si>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</si>
  <si>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</si>
  <si>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</si>
  <si>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</si>
  <si>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</si>
  <si>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</si>
  <si>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</si>
  <si>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</si>
  <si>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</si>
  <si>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</si>
  <si>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</si>
  <si>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</si>
  <si>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</si>
  <si>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</si>
  <si>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</si>
  <si>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</si>
  <si>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</si>
  <si>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</si>
  <si>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</si>
  <si>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</si>
  <si>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</si>
  <si>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</si>
  <si>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</si>
  <si>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</si>
  <si>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</si>
  <si>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</si>
  <si>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</si>
  <si>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</si>
  <si>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</si>
  <si>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</si>
  <si>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</si>
  <si>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</si>
  <si>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</si>
  <si>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</si>
  <si>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</si>
  <si>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</si>
  <si>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</si>
  <si>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выведено скота, голов</t>
  </si>
  <si>
    <t>406</t>
  </si>
  <si>
    <t>34</t>
  </si>
  <si>
    <t>9</t>
  </si>
  <si>
    <t>17</t>
  </si>
  <si>
    <t>5</t>
  </si>
  <si>
    <t>1</t>
  </si>
  <si>
    <t>3,41</t>
  </si>
  <si>
    <t>СВОДКА ПО НАДОЮ МОЛОКА ЗА 09.06.2022 года</t>
  </si>
  <si>
    <t>15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</si>
</sst>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center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topLeftCell="A7" zoomScale="89" zoomScaleNormal="75" zoomScaleSheetLayoutView="89" workbookViewId="0">
      <selection activeCell="O26" sqref="O26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23" t="s">
        <v>84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  <c r="AF1" s="123"/>
      <c r="AG1" s="123"/>
      <c r="AH1" s="123"/>
      <c r="AI1" s="123"/>
      <c r="AJ1" s="123"/>
      <c r="AK1" s="123"/>
      <c r="AL1" s="123"/>
      <c r="AM1" s="123"/>
      <c r="AN1" s="123"/>
      <c r="AO1" s="123"/>
      <c r="AP1" s="123"/>
      <c r="AQ1" s="123"/>
      <c r="AR1" s="123"/>
      <c r="AS1" s="123"/>
      <c r="AT1" s="123"/>
      <c r="AU1" s="123"/>
      <c r="AV1" s="123"/>
      <c r="AW1" s="123"/>
      <c r="AX1" s="123"/>
      <c r="AY1" s="123"/>
      <c r="AZ1" s="123"/>
      <c r="BA1" s="123"/>
      <c r="BB1" s="123"/>
      <c r="BC1" s="123"/>
      <c r="BD1" s="123"/>
      <c r="BE1" s="123"/>
      <c r="BF1" s="123"/>
      <c r="BG1" s="123"/>
      <c r="BH1" s="123"/>
      <c r="BI1" s="123"/>
      <c r="BJ1" s="123"/>
      <c r="BK1" s="123"/>
      <c r="BL1" s="123"/>
      <c r="BM1" s="123"/>
      <c r="BN1" s="123"/>
      <c r="BO1" s="123"/>
      <c r="BP1" s="123"/>
      <c r="BQ1" s="123"/>
      <c r="BR1" s="123"/>
      <c r="BS1" s="123"/>
      <c r="BT1" s="123"/>
      <c r="BU1" s="123"/>
      <c r="BV1" s="123"/>
      <c r="BW1" s="123"/>
      <c r="BX1" s="123"/>
      <c r="BY1" s="123"/>
      <c r="BZ1" s="123"/>
      <c r="CA1" s="123"/>
      <c r="CB1" s="123"/>
      <c r="CC1" s="123"/>
      <c r="CD1" s="123"/>
      <c r="CE1" s="123"/>
      <c r="CF1" s="123"/>
      <c r="CG1" s="123"/>
      <c r="CH1" s="123"/>
      <c r="CI1" s="123"/>
      <c r="CJ1" s="123"/>
      <c r="CK1" s="123"/>
      <c r="CL1" s="123"/>
      <c r="CM1" s="123"/>
      <c r="CN1" s="123"/>
      <c r="CO1" s="123"/>
      <c r="CP1" s="123"/>
      <c r="CQ1" s="123"/>
      <c r="CR1" s="123"/>
      <c r="CS1" s="123"/>
      <c r="CT1" s="123"/>
      <c r="CU1" s="123"/>
      <c r="CV1" s="123"/>
      <c r="CW1" s="123"/>
      <c r="CX1" s="123"/>
      <c r="CY1" s="123"/>
      <c r="CZ1" s="123"/>
      <c r="DA1" s="123"/>
      <c r="DB1" s="123"/>
      <c r="DC1" s="123"/>
      <c r="DD1" s="123"/>
      <c r="DE1" s="123"/>
      <c r="DF1" s="123"/>
      <c r="DG1" s="123"/>
      <c r="DH1" s="123"/>
      <c r="DI1" s="123"/>
      <c r="DJ1" s="123"/>
    </row>
    <row r="2" spans="1:194" ht="12.75" customHeight="1">
      <c r="A2" s="124" t="s">
        <v>28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M2" s="124"/>
      <c r="AN2" s="124"/>
      <c r="AO2" s="124"/>
      <c r="AP2" s="124"/>
      <c r="AQ2" s="124"/>
      <c r="AR2" s="124"/>
      <c r="AS2" s="124"/>
      <c r="AT2" s="124"/>
      <c r="AU2" s="124"/>
      <c r="AV2" s="124"/>
      <c r="AW2" s="124"/>
      <c r="AX2" s="124"/>
      <c r="AY2" s="124"/>
      <c r="AZ2" s="124"/>
      <c r="BA2" s="124"/>
      <c r="BB2" s="124"/>
      <c r="BC2" s="124"/>
      <c r="BD2" s="124"/>
      <c r="BE2" s="124"/>
      <c r="BF2" s="124"/>
      <c r="BG2" s="124"/>
      <c r="BH2" s="124"/>
      <c r="BI2" s="124"/>
      <c r="BJ2" s="124"/>
      <c r="BK2" s="124"/>
      <c r="BL2" s="124"/>
      <c r="BM2" s="124"/>
      <c r="BN2" s="124"/>
      <c r="BO2" s="124"/>
      <c r="BP2" s="124"/>
      <c r="BQ2" s="124"/>
      <c r="BR2" s="124"/>
      <c r="BS2" s="124"/>
      <c r="BT2" s="124"/>
      <c r="BU2" s="124"/>
      <c r="BV2" s="124"/>
      <c r="BW2" s="124"/>
      <c r="BX2" s="124"/>
      <c r="BY2" s="124"/>
      <c r="BZ2" s="124"/>
      <c r="CA2" s="124"/>
      <c r="CB2" s="124"/>
      <c r="CC2" s="124"/>
      <c r="CD2" s="124"/>
      <c r="CE2" s="124"/>
      <c r="CF2" s="124"/>
      <c r="CG2" s="124"/>
      <c r="CH2" s="124"/>
      <c r="CI2" s="124"/>
      <c r="CJ2" s="124"/>
      <c r="CK2" s="124"/>
      <c r="CL2" s="124"/>
      <c r="CM2" s="124"/>
      <c r="CN2" s="124"/>
      <c r="CO2" s="124"/>
      <c r="CP2" s="124"/>
      <c r="CQ2" s="124"/>
      <c r="CR2" s="124"/>
      <c r="CS2" s="124"/>
      <c r="CT2" s="124"/>
      <c r="CU2" s="124"/>
      <c r="CV2" s="124"/>
      <c r="CW2" s="124"/>
      <c r="CX2" s="124"/>
      <c r="CY2" s="124"/>
      <c r="CZ2" s="124"/>
      <c r="DA2" s="124"/>
      <c r="DB2" s="124"/>
      <c r="DC2" s="124"/>
      <c r="DD2" s="124"/>
      <c r="DE2" s="124"/>
      <c r="DF2" s="124"/>
      <c r="DG2" s="124"/>
      <c r="DH2" s="124"/>
      <c r="DI2" s="124"/>
      <c r="DJ2" s="124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12" t="s">
        <v>0</v>
      </c>
      <c r="B4" s="125" t="s">
        <v>1</v>
      </c>
      <c r="C4" s="112" t="s">
        <v>60</v>
      </c>
      <c r="D4" s="116" t="s">
        <v>2</v>
      </c>
      <c r="E4" s="117"/>
      <c r="F4" s="117"/>
      <c r="G4" s="117"/>
      <c r="H4" s="117"/>
      <c r="I4" s="118"/>
      <c r="J4" s="112" t="s">
        <v>59</v>
      </c>
      <c r="K4" s="119" t="s">
        <v>3</v>
      </c>
      <c r="L4" s="112" t="s">
        <v>4</v>
      </c>
      <c r="M4" s="112" t="s">
        <v>5</v>
      </c>
      <c r="N4" s="131" t="s">
        <v>6</v>
      </c>
      <c r="O4" s="132"/>
      <c r="P4" s="112" t="s">
        <v>52</v>
      </c>
      <c r="Q4" s="114" t="s">
        <v>7</v>
      </c>
      <c r="R4" s="115"/>
      <c r="S4" s="116" t="s">
        <v>8</v>
      </c>
      <c r="T4" s="117"/>
      <c r="U4" s="118"/>
      <c r="V4" s="119" t="s">
        <v>9</v>
      </c>
      <c r="W4" s="121" t="s">
        <v>68</v>
      </c>
      <c r="X4" s="122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0" t="s">
        <v>10</v>
      </c>
      <c r="DH4" s="110" t="s">
        <v>10</v>
      </c>
      <c r="DI4" s="110" t="s">
        <v>11</v>
      </c>
      <c r="DJ4" s="127" t="s">
        <v>76</v>
      </c>
    </row>
    <row r="5" spans="1:194" ht="53.25" customHeight="1" thickBot="1">
      <c r="A5" s="113"/>
      <c r="B5" s="126"/>
      <c r="C5" s="113"/>
      <c r="D5" s="129" t="s">
        <v>57</v>
      </c>
      <c r="E5" s="130"/>
      <c r="F5" s="129" t="s">
        <v>58</v>
      </c>
      <c r="G5" s="130"/>
      <c r="H5" s="129" t="s">
        <v>63</v>
      </c>
      <c r="I5" s="130"/>
      <c r="J5" s="113"/>
      <c r="K5" s="120"/>
      <c r="L5" s="113"/>
      <c r="M5" s="113"/>
      <c r="N5" s="9" t="s">
        <v>56</v>
      </c>
      <c r="O5" s="9" t="s">
        <v>47</v>
      </c>
      <c r="P5" s="113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20"/>
      <c r="W5" s="102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1"/>
      <c r="DH5" s="111"/>
      <c r="DI5" s="111"/>
      <c r="DJ5" s="128"/>
    </row>
    <row r="6" spans="1:194" ht="23.25" customHeight="1" thickBot="1">
      <c r="A6" s="57" t="s">
        <v>18</v>
      </c>
      <c r="B6" s="58">
        <v>905</v>
      </c>
      <c r="C6" s="39">
        <v>38806</v>
      </c>
      <c r="D6" s="39">
        <v>244</v>
      </c>
      <c r="E6" s="39">
        <v>203</v>
      </c>
      <c r="F6" s="39">
        <v>234</v>
      </c>
      <c r="G6" s="39">
        <v>186</v>
      </c>
      <c r="H6" s="39">
        <v>265</v>
      </c>
      <c r="I6" s="39">
        <v>209</v>
      </c>
      <c r="J6" s="39">
        <v>41954</v>
      </c>
      <c r="K6" s="59">
        <v>94</v>
      </c>
      <c r="L6" s="13">
        <v>4</v>
      </c>
      <c r="M6" s="60" t="s">
        <v>83</v>
      </c>
      <c r="N6" s="40">
        <v>26.9</v>
      </c>
      <c r="O6" s="61">
        <v>22.4</v>
      </c>
      <c r="P6" s="39">
        <f>H6</f>
        <v>265</v>
      </c>
      <c r="Q6" s="62">
        <v>36</v>
      </c>
      <c r="R6" s="63" t="s">
        <v>82</v>
      </c>
      <c r="S6" s="58">
        <v>24</v>
      </c>
      <c r="T6" s="64">
        <v>1</v>
      </c>
      <c r="U6" s="65">
        <v>292</v>
      </c>
      <c r="V6" s="66"/>
      <c r="W6" s="39">
        <v>278</v>
      </c>
      <c r="X6" s="61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7650</v>
      </c>
      <c r="DH6" s="68"/>
      <c r="DI6" s="68"/>
      <c r="DJ6" s="68">
        <v>2000</v>
      </c>
    </row>
    <row r="7" spans="1:194" ht="18" customHeight="1" thickBot="1">
      <c r="A7" s="57" t="s">
        <v>19</v>
      </c>
      <c r="B7" s="58"/>
      <c r="C7" s="58">
        <v>0</v>
      </c>
      <c r="D7" s="39"/>
      <c r="E7" s="39">
        <v>21</v>
      </c>
      <c r="F7" s="39"/>
      <c r="G7" s="39">
        <v>19</v>
      </c>
      <c r="H7" s="39"/>
      <c r="I7" s="39">
        <v>20</v>
      </c>
      <c r="J7" s="39"/>
      <c r="K7" s="59"/>
      <c r="L7" s="13"/>
      <c r="M7" s="60"/>
      <c r="N7" s="40"/>
      <c r="O7" s="61">
        <v>14.8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>
        <v>0</v>
      </c>
      <c r="DM7" s="1" t="s">
        <v>21</v>
      </c>
    </row>
    <row r="8" spans="1:194" s="104" customFormat="1" ht="21" customHeight="1" thickBot="1">
      <c r="A8" s="57" t="s">
        <v>22</v>
      </c>
      <c r="B8" s="58">
        <v>250</v>
      </c>
      <c r="C8" s="69">
        <v>2939</v>
      </c>
      <c r="D8" s="39">
        <v>20</v>
      </c>
      <c r="E8" s="39">
        <v>27</v>
      </c>
      <c r="F8" s="39">
        <v>16</v>
      </c>
      <c r="G8" s="39">
        <v>22</v>
      </c>
      <c r="H8" s="39">
        <v>16</v>
      </c>
      <c r="I8" s="39">
        <v>23</v>
      </c>
      <c r="J8" s="39">
        <v>2164</v>
      </c>
      <c r="K8" s="59">
        <v>84</v>
      </c>
      <c r="L8" s="13">
        <v>3.8</v>
      </c>
      <c r="M8" s="60" t="s">
        <v>23</v>
      </c>
      <c r="N8" s="40">
        <f>D8/B8*100</f>
        <v>8</v>
      </c>
      <c r="O8" s="61">
        <v>10.8</v>
      </c>
      <c r="P8" s="39">
        <f>H8</f>
        <v>16</v>
      </c>
      <c r="Q8" s="62"/>
      <c r="R8" s="63"/>
      <c r="S8" s="58"/>
      <c r="T8" s="64"/>
      <c r="U8" s="65">
        <v>16</v>
      </c>
      <c r="V8" s="66"/>
      <c r="W8" s="39">
        <v>81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920</v>
      </c>
      <c r="DH8" s="68"/>
      <c r="DI8" s="68"/>
      <c r="DJ8" s="68">
        <v>430</v>
      </c>
      <c r="DK8" s="1" t="s">
        <v>24</v>
      </c>
      <c r="DL8" s="1"/>
      <c r="DM8" s="1"/>
      <c r="DN8" s="103"/>
      <c r="DO8" s="103"/>
      <c r="DP8" s="103"/>
      <c r="DQ8" s="103"/>
      <c r="DR8" s="103"/>
      <c r="DS8" s="103"/>
      <c r="DT8" s="103"/>
      <c r="DU8" s="103"/>
      <c r="DV8" s="103"/>
      <c r="DW8" s="103"/>
      <c r="DX8" s="103"/>
      <c r="DY8" s="103"/>
      <c r="DZ8" s="103"/>
      <c r="EA8" s="103"/>
      <c r="EB8" s="103"/>
      <c r="EC8" s="103"/>
      <c r="ED8" s="103"/>
      <c r="EE8" s="103"/>
      <c r="EF8" s="103"/>
      <c r="EG8" s="103"/>
      <c r="EH8" s="103"/>
      <c r="EI8" s="103"/>
      <c r="EJ8" s="103"/>
      <c r="EK8" s="103"/>
      <c r="EL8" s="103"/>
      <c r="EM8" s="103"/>
      <c r="EN8" s="103"/>
      <c r="EO8" s="103"/>
      <c r="EP8" s="103"/>
      <c r="EQ8" s="103"/>
      <c r="ER8" s="103"/>
      <c r="ES8" s="103"/>
      <c r="ET8" s="103"/>
      <c r="EU8" s="103"/>
      <c r="EV8" s="103"/>
      <c r="EW8" s="103"/>
      <c r="EX8" s="103"/>
      <c r="EY8" s="103"/>
      <c r="EZ8" s="103"/>
      <c r="FA8" s="103"/>
      <c r="FB8" s="103"/>
      <c r="FC8" s="103"/>
      <c r="FD8" s="103"/>
      <c r="FE8" s="103"/>
      <c r="FF8" s="103"/>
      <c r="FG8" s="103"/>
      <c r="FH8" s="103"/>
      <c r="FI8" s="103"/>
      <c r="FJ8" s="103"/>
      <c r="FK8" s="103"/>
      <c r="FL8" s="103"/>
      <c r="FM8" s="103"/>
      <c r="FN8" s="103"/>
      <c r="FO8" s="103"/>
      <c r="FP8" s="103"/>
      <c r="FQ8" s="103"/>
      <c r="FR8" s="103"/>
      <c r="FS8" s="103"/>
      <c r="FT8" s="103"/>
      <c r="FU8" s="103"/>
      <c r="FV8" s="103"/>
      <c r="FW8" s="103"/>
      <c r="FX8" s="103"/>
      <c r="FY8" s="103"/>
      <c r="FZ8" s="103"/>
      <c r="GA8" s="103"/>
      <c r="GB8" s="103"/>
      <c r="GC8" s="103"/>
      <c r="GD8" s="103"/>
      <c r="GE8" s="103"/>
      <c r="GF8" s="103"/>
      <c r="GG8" s="103"/>
      <c r="GH8" s="103"/>
      <c r="GI8" s="103"/>
      <c r="GJ8" s="103"/>
      <c r="GK8" s="103"/>
      <c r="GL8" s="103"/>
    </row>
    <row r="9" spans="1:194" s="20" customFormat="1" ht="24" customHeight="1" thickBot="1">
      <c r="A9" s="70" t="s">
        <v>25</v>
      </c>
      <c r="B9" s="71">
        <f t="shared" ref="B9:J9" si="0">B6+B7+B8</f>
        <v>1155</v>
      </c>
      <c r="C9" s="72">
        <f t="shared" si="0"/>
        <v>41745</v>
      </c>
      <c r="D9" s="73">
        <f t="shared" si="0"/>
        <v>264</v>
      </c>
      <c r="E9" s="16">
        <f t="shared" si="0"/>
        <v>251</v>
      </c>
      <c r="F9" s="16">
        <f t="shared" si="0"/>
        <v>250</v>
      </c>
      <c r="G9" s="16">
        <f t="shared" si="0"/>
        <v>227</v>
      </c>
      <c r="H9" s="16">
        <f t="shared" si="0"/>
        <v>281</v>
      </c>
      <c r="I9" s="16">
        <f t="shared" si="0"/>
        <v>252</v>
      </c>
      <c r="J9" s="71">
        <f t="shared" si="0"/>
        <v>44118</v>
      </c>
      <c r="K9" s="17">
        <f>F9/D9*100</f>
        <v>94.696969696969703</v>
      </c>
      <c r="L9" s="13">
        <f>H9*3.4/F9</f>
        <v>3.8216000000000001</v>
      </c>
      <c r="M9" s="74">
        <f>(M6+M7+M8)/2</f>
        <v>3.2800000000000002</v>
      </c>
      <c r="N9" s="75">
        <f>D9/B9*100</f>
        <v>22.857142857142858</v>
      </c>
      <c r="O9" s="75">
        <v>19.3</v>
      </c>
      <c r="P9" s="16">
        <f>P6+P7+P8</f>
        <v>281</v>
      </c>
      <c r="Q9" s="16">
        <f>Q8+Q7+Q6</f>
        <v>36</v>
      </c>
      <c r="R9" s="16">
        <f>R8+R7+R6</f>
        <v>1</v>
      </c>
      <c r="S9" s="16">
        <f>S8+S7+S6</f>
        <v>24</v>
      </c>
      <c r="T9" s="16">
        <f>T8+T7+T6</f>
        <v>1</v>
      </c>
      <c r="U9" s="16">
        <f>U6+U7+U8</f>
        <v>308</v>
      </c>
      <c r="V9" s="18"/>
      <c r="W9" s="16">
        <f>W6+W7+W8</f>
        <v>359</v>
      </c>
      <c r="X9" s="75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8570</v>
      </c>
      <c r="DH9" s="16" t="e">
        <f>DH6+#REF!+DH7+DH8</f>
        <v>#REF!</v>
      </c>
      <c r="DI9" s="16" t="e">
        <f>DI6+#REF!+DI7+DI8</f>
        <v>#REF!</v>
      </c>
      <c r="DJ9" s="16">
        <f>DJ6+DJ7+DJ8</f>
        <v>2430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s="104" customFormat="1" ht="18.75" customHeight="1" thickBot="1">
      <c r="A10" s="15" t="s">
        <v>26</v>
      </c>
      <c r="B10" s="39">
        <v>410</v>
      </c>
      <c r="C10" s="76">
        <v>9822</v>
      </c>
      <c r="D10" s="58">
        <v>60</v>
      </c>
      <c r="E10" s="58">
        <v>62</v>
      </c>
      <c r="F10" s="58">
        <v>45</v>
      </c>
      <c r="G10" s="58">
        <v>50</v>
      </c>
      <c r="H10" s="58">
        <v>50</v>
      </c>
      <c r="I10" s="58">
        <v>57</v>
      </c>
      <c r="J10" s="39">
        <v>8167</v>
      </c>
      <c r="K10" s="17">
        <v>76</v>
      </c>
      <c r="L10" s="13">
        <v>3.8</v>
      </c>
      <c r="M10" s="77">
        <v>3.3</v>
      </c>
      <c r="N10" s="40">
        <v>14.6</v>
      </c>
      <c r="O10" s="61">
        <v>15.1</v>
      </c>
      <c r="P10" s="39">
        <f t="shared" ref="P10:P17" si="1">H10</f>
        <v>50</v>
      </c>
      <c r="Q10" s="62">
        <v>5</v>
      </c>
      <c r="R10" s="39"/>
      <c r="S10" s="78" t="s">
        <v>85</v>
      </c>
      <c r="T10" s="79"/>
      <c r="U10" s="80" t="s">
        <v>69</v>
      </c>
      <c r="V10" s="66"/>
      <c r="W10" s="78" t="s">
        <v>71</v>
      </c>
      <c r="X10" s="61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1650</v>
      </c>
      <c r="DH10" s="68"/>
      <c r="DI10" s="68"/>
      <c r="DJ10" s="81">
        <v>0</v>
      </c>
      <c r="DK10" s="1"/>
      <c r="DL10" s="1"/>
      <c r="DM10" s="1"/>
      <c r="DN10" s="105"/>
      <c r="DO10" s="103"/>
      <c r="DP10" s="103"/>
      <c r="DQ10" s="103"/>
      <c r="DR10" s="103"/>
      <c r="DS10" s="103"/>
      <c r="DT10" s="103"/>
      <c r="DU10" s="103"/>
      <c r="DV10" s="103"/>
      <c r="DW10" s="103"/>
      <c r="DX10" s="103"/>
      <c r="DY10" s="103"/>
      <c r="DZ10" s="103"/>
      <c r="EA10" s="103"/>
      <c r="EB10" s="103"/>
      <c r="EC10" s="103"/>
      <c r="ED10" s="103"/>
      <c r="EE10" s="103"/>
      <c r="EF10" s="103"/>
      <c r="EG10" s="103"/>
      <c r="EH10" s="103"/>
      <c r="EI10" s="103"/>
      <c r="EJ10" s="103"/>
      <c r="EK10" s="103"/>
      <c r="EL10" s="103"/>
      <c r="EM10" s="103"/>
      <c r="EN10" s="103"/>
      <c r="EO10" s="103"/>
      <c r="EP10" s="103"/>
      <c r="EQ10" s="103"/>
      <c r="ER10" s="103"/>
      <c r="ES10" s="103"/>
      <c r="ET10" s="103"/>
      <c r="EU10" s="103"/>
      <c r="EV10" s="103"/>
      <c r="EW10" s="103"/>
      <c r="EX10" s="103"/>
      <c r="EY10" s="103"/>
      <c r="EZ10" s="103"/>
      <c r="FA10" s="103"/>
      <c r="FB10" s="103"/>
      <c r="FC10" s="103"/>
      <c r="FD10" s="103"/>
      <c r="FE10" s="103"/>
      <c r="FF10" s="103"/>
      <c r="FG10" s="103"/>
      <c r="FH10" s="103"/>
      <c r="FI10" s="103"/>
      <c r="FJ10" s="103"/>
      <c r="FK10" s="103"/>
      <c r="FL10" s="103"/>
      <c r="FM10" s="103"/>
      <c r="FN10" s="103"/>
      <c r="FO10" s="103"/>
      <c r="FP10" s="103"/>
      <c r="FQ10" s="103"/>
      <c r="FR10" s="103"/>
      <c r="FS10" s="103"/>
      <c r="FT10" s="103"/>
      <c r="FU10" s="103"/>
      <c r="FV10" s="103"/>
      <c r="FW10" s="103"/>
      <c r="FX10" s="103"/>
      <c r="FY10" s="103"/>
      <c r="FZ10" s="103"/>
      <c r="GA10" s="103"/>
      <c r="GB10" s="103"/>
      <c r="GC10" s="103"/>
      <c r="GD10" s="103"/>
      <c r="GE10" s="103"/>
      <c r="GF10" s="103"/>
      <c r="GG10" s="103"/>
      <c r="GH10" s="103"/>
      <c r="GI10" s="103"/>
      <c r="GJ10" s="103"/>
      <c r="GK10" s="103"/>
      <c r="GL10" s="103"/>
    </row>
    <row r="11" spans="1:194" s="104" customFormat="1" ht="21" customHeight="1" thickBot="1">
      <c r="A11" s="82" t="s">
        <v>27</v>
      </c>
      <c r="B11" s="76">
        <v>86</v>
      </c>
      <c r="C11" s="76">
        <v>1355</v>
      </c>
      <c r="D11" s="83">
        <v>10</v>
      </c>
      <c r="E11" s="83">
        <v>13</v>
      </c>
      <c r="F11" s="83">
        <v>8</v>
      </c>
      <c r="G11" s="83">
        <v>10</v>
      </c>
      <c r="H11" s="83">
        <v>9</v>
      </c>
      <c r="I11" s="58">
        <v>11</v>
      </c>
      <c r="J11" s="39">
        <v>1259</v>
      </c>
      <c r="K11" s="17">
        <f>F11/D11*100</f>
        <v>80</v>
      </c>
      <c r="L11" s="13">
        <v>3.8</v>
      </c>
      <c r="M11" s="84" t="s">
        <v>61</v>
      </c>
      <c r="N11" s="40">
        <f t="shared" ref="N11:N24" si="2">D11/B11*100</f>
        <v>11.627906976744185</v>
      </c>
      <c r="O11" s="85">
        <v>13</v>
      </c>
      <c r="P11" s="39">
        <f>H11</f>
        <v>9</v>
      </c>
      <c r="Q11" s="86"/>
      <c r="R11" s="87"/>
      <c r="S11" s="22"/>
      <c r="T11" s="88"/>
      <c r="U11" s="89"/>
      <c r="V11" s="66"/>
      <c r="W11" s="22" t="s">
        <v>64</v>
      </c>
      <c r="X11" s="90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600</v>
      </c>
      <c r="DH11" s="68"/>
      <c r="DI11" s="68"/>
      <c r="DJ11" s="81">
        <v>130</v>
      </c>
      <c r="DK11" s="1" t="s">
        <v>28</v>
      </c>
      <c r="DL11" s="1" t="s">
        <v>28</v>
      </c>
      <c r="DM11" s="1"/>
      <c r="DN11" s="103"/>
      <c r="DO11" s="103"/>
      <c r="DP11" s="103"/>
      <c r="DQ11" s="103"/>
      <c r="DR11" s="103"/>
      <c r="DS11" s="103"/>
      <c r="DT11" s="103"/>
      <c r="DU11" s="103"/>
      <c r="DV11" s="103"/>
      <c r="DW11" s="103"/>
      <c r="DX11" s="103"/>
      <c r="DY11" s="103"/>
      <c r="DZ11" s="103"/>
      <c r="EA11" s="103"/>
      <c r="EB11" s="103"/>
      <c r="EC11" s="103"/>
      <c r="ED11" s="103"/>
      <c r="EE11" s="103"/>
      <c r="EF11" s="103"/>
      <c r="EG11" s="103"/>
      <c r="EH11" s="103"/>
      <c r="EI11" s="103"/>
      <c r="EJ11" s="103"/>
      <c r="EK11" s="103"/>
      <c r="EL11" s="103"/>
      <c r="EM11" s="103"/>
      <c r="EN11" s="103"/>
      <c r="EO11" s="103"/>
      <c r="EP11" s="103"/>
      <c r="EQ11" s="103"/>
      <c r="ER11" s="103"/>
      <c r="ES11" s="103"/>
      <c r="ET11" s="103"/>
      <c r="EU11" s="103"/>
      <c r="EV11" s="103"/>
      <c r="EW11" s="103"/>
      <c r="EX11" s="103"/>
      <c r="EY11" s="103"/>
      <c r="EZ11" s="103"/>
      <c r="FA11" s="103"/>
      <c r="FB11" s="103"/>
      <c r="FC11" s="103"/>
      <c r="FD11" s="103"/>
      <c r="FE11" s="103"/>
      <c r="FF11" s="103"/>
      <c r="FG11" s="103"/>
      <c r="FH11" s="103"/>
      <c r="FI11" s="103"/>
      <c r="FJ11" s="103"/>
      <c r="FK11" s="103"/>
      <c r="FL11" s="103"/>
      <c r="FM11" s="103"/>
      <c r="FN11" s="103"/>
      <c r="FO11" s="103"/>
      <c r="FP11" s="103"/>
      <c r="FQ11" s="103"/>
      <c r="FR11" s="103"/>
      <c r="FS11" s="103"/>
      <c r="FT11" s="103"/>
      <c r="FU11" s="103"/>
      <c r="FV11" s="103"/>
      <c r="FW11" s="103"/>
      <c r="FX11" s="103"/>
      <c r="FY11" s="103"/>
      <c r="FZ11" s="103"/>
      <c r="GA11" s="103"/>
      <c r="GB11" s="103"/>
      <c r="GC11" s="103"/>
      <c r="GD11" s="103"/>
      <c r="GE11" s="103"/>
      <c r="GF11" s="103"/>
      <c r="GG11" s="103"/>
      <c r="GH11" s="103"/>
      <c r="GI11" s="103"/>
      <c r="GJ11" s="103"/>
      <c r="GK11" s="103"/>
      <c r="GL11" s="103"/>
    </row>
    <row r="12" spans="1:194" s="100" customFormat="1" ht="1.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84"/>
      <c r="N12" s="40"/>
      <c r="O12" s="61"/>
      <c r="P12" s="39"/>
      <c r="Q12" s="62"/>
      <c r="R12" s="91"/>
      <c r="S12" s="78"/>
      <c r="T12" s="79"/>
      <c r="U12" s="80"/>
      <c r="V12" s="66"/>
      <c r="W12" s="78"/>
      <c r="X12" s="61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2"/>
      <c r="AY12" s="92"/>
      <c r="AZ12" s="92"/>
      <c r="BA12" s="92"/>
      <c r="BB12" s="92"/>
      <c r="BC12" s="92"/>
      <c r="BD12" s="92"/>
      <c r="BE12" s="92"/>
      <c r="BF12" s="92"/>
      <c r="BG12" s="92"/>
      <c r="BH12" s="92"/>
      <c r="BI12" s="92"/>
      <c r="BJ12" s="92"/>
      <c r="BK12" s="92"/>
      <c r="BL12" s="92"/>
      <c r="BM12" s="92"/>
      <c r="BN12" s="92"/>
      <c r="BO12" s="92"/>
      <c r="BP12" s="92"/>
      <c r="BQ12" s="92"/>
      <c r="BR12" s="92"/>
      <c r="BS12" s="92"/>
      <c r="BT12" s="92"/>
      <c r="BU12" s="92"/>
      <c r="BV12" s="92"/>
      <c r="BW12" s="92"/>
      <c r="BX12" s="92"/>
      <c r="BY12" s="92"/>
      <c r="BZ12" s="92"/>
      <c r="CA12" s="92"/>
      <c r="CB12" s="92"/>
      <c r="CC12" s="92"/>
      <c r="CD12" s="92"/>
      <c r="CE12" s="92"/>
      <c r="CF12" s="92"/>
      <c r="CG12" s="92"/>
      <c r="CH12" s="92"/>
      <c r="CI12" s="92"/>
      <c r="CJ12" s="92"/>
      <c r="CK12" s="92"/>
      <c r="CL12" s="92"/>
      <c r="CM12" s="92"/>
      <c r="CN12" s="92"/>
      <c r="CO12" s="92"/>
      <c r="CP12" s="92"/>
      <c r="CQ12" s="92"/>
      <c r="CR12" s="92"/>
      <c r="CS12" s="92"/>
      <c r="CT12" s="92"/>
      <c r="CU12" s="92"/>
      <c r="CV12" s="92"/>
      <c r="CW12" s="92"/>
      <c r="CX12" s="92"/>
      <c r="CY12" s="92"/>
      <c r="CZ12" s="92"/>
      <c r="DA12" s="92"/>
      <c r="DB12" s="92"/>
      <c r="DC12" s="92"/>
      <c r="DD12" s="92"/>
      <c r="DE12" s="92"/>
      <c r="DF12" s="92"/>
      <c r="DG12" s="68"/>
      <c r="DH12" s="68"/>
      <c r="DI12" s="68"/>
      <c r="DJ12" s="81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s="104" customFormat="1" ht="18.75" customHeight="1" thickBot="1">
      <c r="A13" s="93" t="s">
        <v>29</v>
      </c>
      <c r="B13" s="76">
        <v>120</v>
      </c>
      <c r="C13" s="76">
        <v>3072</v>
      </c>
      <c r="D13" s="83">
        <v>20</v>
      </c>
      <c r="E13" s="83">
        <v>21</v>
      </c>
      <c r="F13" s="83">
        <v>16</v>
      </c>
      <c r="G13" s="83">
        <v>17</v>
      </c>
      <c r="H13" s="83">
        <v>17</v>
      </c>
      <c r="I13" s="58">
        <v>19</v>
      </c>
      <c r="J13" s="39">
        <v>2489</v>
      </c>
      <c r="K13" s="17">
        <f t="shared" ref="K13:K25" si="3">F13/D13*100</f>
        <v>80</v>
      </c>
      <c r="L13" s="13">
        <f t="shared" ref="L13:L23" si="4">H13*3.4/F13</f>
        <v>3.6124999999999998</v>
      </c>
      <c r="M13" s="84" t="s">
        <v>30</v>
      </c>
      <c r="N13" s="40">
        <f t="shared" si="2"/>
        <v>16.666666666666664</v>
      </c>
      <c r="O13" s="61">
        <v>19.399999999999999</v>
      </c>
      <c r="P13" s="39">
        <f t="shared" si="1"/>
        <v>17</v>
      </c>
      <c r="Q13" s="76"/>
      <c r="R13" s="76"/>
      <c r="S13" s="22"/>
      <c r="T13" s="88"/>
      <c r="U13" s="88" t="s">
        <v>78</v>
      </c>
      <c r="V13" s="22"/>
      <c r="W13" s="22" t="s">
        <v>66</v>
      </c>
      <c r="X13" s="90">
        <v>24.1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94"/>
      <c r="DG13" s="95">
        <v>5200</v>
      </c>
      <c r="DH13" s="96"/>
      <c r="DI13" s="68"/>
      <c r="DJ13" s="81">
        <v>120</v>
      </c>
      <c r="DK13" s="1" t="s">
        <v>24</v>
      </c>
      <c r="DL13" s="1"/>
      <c r="DM13" s="1"/>
      <c r="DN13" s="103"/>
      <c r="DO13" s="103"/>
      <c r="DP13" s="103"/>
      <c r="DQ13" s="103"/>
      <c r="DR13" s="103"/>
      <c r="DS13" s="103"/>
      <c r="DT13" s="103"/>
      <c r="DU13" s="103"/>
      <c r="DV13" s="103"/>
      <c r="DW13" s="103"/>
      <c r="DX13" s="103"/>
      <c r="DY13" s="103"/>
      <c r="DZ13" s="103"/>
      <c r="EA13" s="103"/>
      <c r="EB13" s="103"/>
      <c r="EC13" s="103"/>
      <c r="ED13" s="103"/>
      <c r="EE13" s="103"/>
      <c r="EF13" s="103"/>
      <c r="EG13" s="103"/>
      <c r="EH13" s="103"/>
      <c r="EI13" s="103"/>
      <c r="EJ13" s="103"/>
      <c r="EK13" s="103"/>
      <c r="EL13" s="103"/>
      <c r="EM13" s="103"/>
      <c r="EN13" s="103"/>
      <c r="EO13" s="103"/>
      <c r="EP13" s="103"/>
      <c r="EQ13" s="103"/>
      <c r="ER13" s="103"/>
      <c r="ES13" s="103"/>
      <c r="ET13" s="103"/>
      <c r="EU13" s="103"/>
      <c r="EV13" s="103"/>
      <c r="EW13" s="103"/>
      <c r="EX13" s="103"/>
      <c r="EY13" s="103"/>
      <c r="EZ13" s="103"/>
      <c r="FA13" s="103"/>
      <c r="FB13" s="103"/>
      <c r="FC13" s="103"/>
      <c r="FD13" s="103"/>
      <c r="FE13" s="103"/>
      <c r="FF13" s="103"/>
      <c r="FG13" s="103"/>
      <c r="FH13" s="103"/>
      <c r="FI13" s="103"/>
      <c r="FJ13" s="103"/>
      <c r="FK13" s="103"/>
      <c r="FL13" s="103"/>
      <c r="FM13" s="103"/>
      <c r="FN13" s="103"/>
      <c r="FO13" s="103"/>
      <c r="FP13" s="103"/>
      <c r="FQ13" s="103"/>
      <c r="FR13" s="103"/>
      <c r="FS13" s="103"/>
      <c r="FT13" s="103"/>
      <c r="FU13" s="103"/>
      <c r="FV13" s="103"/>
      <c r="FW13" s="103"/>
      <c r="FX13" s="103"/>
      <c r="FY13" s="103"/>
      <c r="FZ13" s="103"/>
      <c r="GA13" s="103"/>
      <c r="GB13" s="103"/>
      <c r="GC13" s="103"/>
      <c r="GD13" s="103"/>
      <c r="GE13" s="103"/>
      <c r="GF13" s="103"/>
      <c r="GG13" s="103"/>
      <c r="GH13" s="103"/>
      <c r="GI13" s="103"/>
      <c r="GJ13" s="103"/>
      <c r="GK13" s="103"/>
      <c r="GL13" s="103"/>
    </row>
    <row r="14" spans="1:194" s="104" customFormat="1" ht="19.5" customHeight="1" thickBot="1">
      <c r="A14" s="15" t="s">
        <v>31</v>
      </c>
      <c r="B14" s="39">
        <v>105</v>
      </c>
      <c r="C14" s="39">
        <v>1797</v>
      </c>
      <c r="D14" s="58">
        <v>13</v>
      </c>
      <c r="E14" s="58">
        <v>13</v>
      </c>
      <c r="F14" s="58">
        <v>11</v>
      </c>
      <c r="G14" s="58">
        <v>10</v>
      </c>
      <c r="H14" s="58">
        <v>11</v>
      </c>
      <c r="I14" s="58">
        <v>11</v>
      </c>
      <c r="J14" s="39">
        <v>1603</v>
      </c>
      <c r="K14" s="17">
        <f t="shared" si="3"/>
        <v>84.615384615384613</v>
      </c>
      <c r="L14" s="13">
        <f t="shared" si="4"/>
        <v>3.4</v>
      </c>
      <c r="M14" s="84" t="s">
        <v>20</v>
      </c>
      <c r="N14" s="40">
        <f t="shared" si="2"/>
        <v>12.380952380952381</v>
      </c>
      <c r="O14" s="61">
        <v>14.4</v>
      </c>
      <c r="P14" s="39">
        <f t="shared" si="1"/>
        <v>11</v>
      </c>
      <c r="Q14" s="39"/>
      <c r="R14" s="39"/>
      <c r="S14" s="78"/>
      <c r="T14" s="79"/>
      <c r="U14" s="79" t="s">
        <v>41</v>
      </c>
      <c r="V14" s="78"/>
      <c r="W14" s="78" t="s">
        <v>65</v>
      </c>
      <c r="X14" s="6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81"/>
      <c r="BI14" s="81"/>
      <c r="BJ14" s="81"/>
      <c r="BK14" s="81"/>
      <c r="BL14" s="81"/>
      <c r="BM14" s="81"/>
      <c r="BN14" s="81"/>
      <c r="BO14" s="81"/>
      <c r="BP14" s="81"/>
      <c r="BQ14" s="81"/>
      <c r="BR14" s="81"/>
      <c r="BS14" s="81"/>
      <c r="BT14" s="81"/>
      <c r="BU14" s="81"/>
      <c r="BV14" s="81"/>
      <c r="BW14" s="81"/>
      <c r="BX14" s="81"/>
      <c r="BY14" s="81"/>
      <c r="BZ14" s="81"/>
      <c r="CA14" s="81"/>
      <c r="CB14" s="81"/>
      <c r="CC14" s="81"/>
      <c r="CD14" s="81"/>
      <c r="CE14" s="81"/>
      <c r="CF14" s="81"/>
      <c r="CG14" s="81"/>
      <c r="CH14" s="81"/>
      <c r="CI14" s="81"/>
      <c r="CJ14" s="81"/>
      <c r="CK14" s="81"/>
      <c r="CL14" s="81"/>
      <c r="CM14" s="81"/>
      <c r="CN14" s="81"/>
      <c r="CO14" s="81"/>
      <c r="CP14" s="81"/>
      <c r="CQ14" s="81"/>
      <c r="CR14" s="81"/>
      <c r="CS14" s="81"/>
      <c r="CT14" s="81"/>
      <c r="CU14" s="81"/>
      <c r="CV14" s="81"/>
      <c r="CW14" s="81"/>
      <c r="CX14" s="81"/>
      <c r="CY14" s="81"/>
      <c r="CZ14" s="81"/>
      <c r="DA14" s="81"/>
      <c r="DB14" s="81"/>
      <c r="DC14" s="81"/>
      <c r="DD14" s="81"/>
      <c r="DE14" s="81"/>
      <c r="DF14" s="81"/>
      <c r="DG14" s="68"/>
      <c r="DH14" s="68"/>
      <c r="DI14" s="68"/>
      <c r="DJ14" s="81">
        <v>175</v>
      </c>
      <c r="DK14" s="1" t="s">
        <v>24</v>
      </c>
      <c r="DL14" s="1"/>
      <c r="DM14" s="1"/>
      <c r="DN14" s="103"/>
      <c r="DO14" s="103"/>
      <c r="DP14" s="103"/>
      <c r="DQ14" s="103"/>
      <c r="DR14" s="103"/>
      <c r="DS14" s="103"/>
      <c r="DT14" s="103"/>
      <c r="DU14" s="103"/>
      <c r="DV14" s="103"/>
      <c r="DW14" s="103"/>
      <c r="DX14" s="103"/>
      <c r="DY14" s="103"/>
      <c r="DZ14" s="103"/>
      <c r="EA14" s="103"/>
      <c r="EB14" s="103"/>
      <c r="EC14" s="103"/>
      <c r="ED14" s="103"/>
      <c r="EE14" s="103"/>
      <c r="EF14" s="103"/>
      <c r="EG14" s="103"/>
      <c r="EH14" s="103"/>
      <c r="EI14" s="103"/>
      <c r="EJ14" s="103"/>
      <c r="EK14" s="103"/>
      <c r="EL14" s="103"/>
      <c r="EM14" s="103"/>
      <c r="EN14" s="103"/>
      <c r="EO14" s="103"/>
      <c r="EP14" s="103"/>
      <c r="EQ14" s="103"/>
      <c r="ER14" s="103"/>
      <c r="ES14" s="103"/>
      <c r="ET14" s="103"/>
      <c r="EU14" s="103"/>
      <c r="EV14" s="103"/>
      <c r="EW14" s="103"/>
      <c r="EX14" s="103"/>
      <c r="EY14" s="103"/>
      <c r="EZ14" s="103"/>
      <c r="FA14" s="103"/>
      <c r="FB14" s="103"/>
      <c r="FC14" s="103"/>
      <c r="FD14" s="103"/>
      <c r="FE14" s="103"/>
      <c r="FF14" s="103"/>
      <c r="FG14" s="103"/>
      <c r="FH14" s="103"/>
      <c r="FI14" s="103"/>
      <c r="FJ14" s="103"/>
      <c r="FK14" s="103"/>
      <c r="FL14" s="103"/>
      <c r="FM14" s="103"/>
      <c r="FN14" s="103"/>
      <c r="FO14" s="103"/>
      <c r="FP14" s="103"/>
      <c r="FQ14" s="103"/>
      <c r="FR14" s="103"/>
      <c r="FS14" s="103"/>
      <c r="FT14" s="103"/>
      <c r="FU14" s="103"/>
      <c r="FV14" s="103"/>
      <c r="FW14" s="103"/>
      <c r="FX14" s="103"/>
      <c r="FY14" s="103"/>
      <c r="FZ14" s="103"/>
      <c r="GA14" s="103"/>
      <c r="GB14" s="103"/>
      <c r="GC14" s="103"/>
      <c r="GD14" s="103"/>
      <c r="GE14" s="103"/>
      <c r="GF14" s="103"/>
      <c r="GG14" s="103"/>
      <c r="GH14" s="103"/>
      <c r="GI14" s="103"/>
      <c r="GJ14" s="103"/>
      <c r="GK14" s="103"/>
      <c r="GL14" s="103"/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7</v>
      </c>
      <c r="F15" s="58"/>
      <c r="G15" s="58">
        <v>6</v>
      </c>
      <c r="H15" s="58"/>
      <c r="I15" s="58">
        <v>6</v>
      </c>
      <c r="J15" s="39">
        <v>203</v>
      </c>
      <c r="K15" s="17"/>
      <c r="L15" s="13"/>
      <c r="M15" s="84"/>
      <c r="N15" s="40"/>
      <c r="O15" s="61">
        <v>13.5</v>
      </c>
      <c r="P15" s="39">
        <f t="shared" si="1"/>
        <v>0</v>
      </c>
      <c r="Q15" s="39"/>
      <c r="R15" s="39"/>
      <c r="S15" s="78"/>
      <c r="T15" s="79"/>
      <c r="U15" s="79"/>
      <c r="V15" s="78"/>
      <c r="W15" s="78" t="s">
        <v>37</v>
      </c>
      <c r="X15" s="6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1"/>
      <c r="AW15" s="81"/>
      <c r="AX15" s="81"/>
      <c r="AY15" s="81"/>
      <c r="AZ15" s="81"/>
      <c r="BA15" s="81"/>
      <c r="BB15" s="81"/>
      <c r="BC15" s="81"/>
      <c r="BD15" s="81"/>
      <c r="BE15" s="81"/>
      <c r="BF15" s="81"/>
      <c r="BG15" s="81"/>
      <c r="BH15" s="81"/>
      <c r="BI15" s="81"/>
      <c r="BJ15" s="81"/>
      <c r="BK15" s="81"/>
      <c r="BL15" s="81"/>
      <c r="BM15" s="81"/>
      <c r="BN15" s="81"/>
      <c r="BO15" s="81"/>
      <c r="BP15" s="81"/>
      <c r="BQ15" s="81"/>
      <c r="BR15" s="81"/>
      <c r="BS15" s="81"/>
      <c r="BT15" s="81"/>
      <c r="BU15" s="81"/>
      <c r="BV15" s="81"/>
      <c r="BW15" s="81"/>
      <c r="BX15" s="81"/>
      <c r="BY15" s="81"/>
      <c r="BZ15" s="81"/>
      <c r="CA15" s="81"/>
      <c r="CB15" s="81"/>
      <c r="CC15" s="81"/>
      <c r="CD15" s="81"/>
      <c r="CE15" s="81"/>
      <c r="CF15" s="81"/>
      <c r="CG15" s="81"/>
      <c r="CH15" s="81"/>
      <c r="CI15" s="81"/>
      <c r="CJ15" s="81"/>
      <c r="CK15" s="81"/>
      <c r="CL15" s="81"/>
      <c r="CM15" s="81"/>
      <c r="CN15" s="81"/>
      <c r="CO15" s="81"/>
      <c r="CP15" s="81"/>
      <c r="CQ15" s="81"/>
      <c r="CR15" s="81"/>
      <c r="CS15" s="81"/>
      <c r="CT15" s="81"/>
      <c r="CU15" s="81"/>
      <c r="CV15" s="81"/>
      <c r="CW15" s="81"/>
      <c r="CX15" s="81"/>
      <c r="CY15" s="81"/>
      <c r="CZ15" s="81"/>
      <c r="DA15" s="81"/>
      <c r="DB15" s="81"/>
      <c r="DC15" s="81"/>
      <c r="DD15" s="81"/>
      <c r="DE15" s="81"/>
      <c r="DF15" s="81"/>
      <c r="DG15" s="68"/>
      <c r="DH15" s="97"/>
      <c r="DI15" s="97"/>
      <c r="DJ15" s="81">
        <v>0</v>
      </c>
      <c r="DK15" s="1" t="s">
        <v>24</v>
      </c>
      <c r="DL15" s="1" t="s">
        <v>33</v>
      </c>
      <c r="DP15" s="101"/>
    </row>
    <row r="16" spans="1:194" s="104" customFormat="1" ht="16.5" customHeight="1" thickBot="1">
      <c r="A16" s="15" t="s">
        <v>34</v>
      </c>
      <c r="B16" s="39">
        <v>215</v>
      </c>
      <c r="C16" s="39">
        <v>2367</v>
      </c>
      <c r="D16" s="58">
        <v>19</v>
      </c>
      <c r="E16" s="58">
        <v>18</v>
      </c>
      <c r="F16" s="58">
        <v>18</v>
      </c>
      <c r="G16" s="58">
        <v>17</v>
      </c>
      <c r="H16" s="58">
        <v>17</v>
      </c>
      <c r="I16" s="58">
        <v>17</v>
      </c>
      <c r="J16" s="39">
        <v>2014</v>
      </c>
      <c r="K16" s="17">
        <f t="shared" si="3"/>
        <v>94.73684210526315</v>
      </c>
      <c r="L16" s="13">
        <f>H16*3.4/F16</f>
        <v>3.2111111111111108</v>
      </c>
      <c r="M16" s="84" t="s">
        <v>35</v>
      </c>
      <c r="N16" s="40">
        <f>D16/B16*100</f>
        <v>8.8372093023255811</v>
      </c>
      <c r="O16" s="61">
        <v>9.4</v>
      </c>
      <c r="P16" s="39">
        <f t="shared" si="1"/>
        <v>17</v>
      </c>
      <c r="Q16" s="39">
        <v>1</v>
      </c>
      <c r="R16" s="39"/>
      <c r="S16" s="78" t="s">
        <v>81</v>
      </c>
      <c r="T16" s="79"/>
      <c r="U16" s="79" t="s">
        <v>67</v>
      </c>
      <c r="V16" s="78"/>
      <c r="W16" s="78" t="s">
        <v>72</v>
      </c>
      <c r="X16" s="6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  <c r="BC16" s="81"/>
      <c r="BD16" s="81"/>
      <c r="BE16" s="81"/>
      <c r="BF16" s="81"/>
      <c r="BG16" s="81"/>
      <c r="BH16" s="81"/>
      <c r="BI16" s="81"/>
      <c r="BJ16" s="81"/>
      <c r="BK16" s="81"/>
      <c r="BL16" s="81"/>
      <c r="BM16" s="81"/>
      <c r="BN16" s="81"/>
      <c r="BO16" s="81"/>
      <c r="BP16" s="81"/>
      <c r="BQ16" s="81"/>
      <c r="BR16" s="81"/>
      <c r="BS16" s="81"/>
      <c r="BT16" s="81"/>
      <c r="BU16" s="81"/>
      <c r="BV16" s="81"/>
      <c r="BW16" s="81"/>
      <c r="BX16" s="81"/>
      <c r="BY16" s="81"/>
      <c r="BZ16" s="81"/>
      <c r="CA16" s="81"/>
      <c r="CB16" s="81"/>
      <c r="CC16" s="81"/>
      <c r="CD16" s="81"/>
      <c r="CE16" s="81"/>
      <c r="CF16" s="81"/>
      <c r="CG16" s="81"/>
      <c r="CH16" s="81"/>
      <c r="CI16" s="81"/>
      <c r="CJ16" s="81"/>
      <c r="CK16" s="81"/>
      <c r="CL16" s="81"/>
      <c r="CM16" s="81"/>
      <c r="CN16" s="81"/>
      <c r="CO16" s="81"/>
      <c r="CP16" s="81"/>
      <c r="CQ16" s="81"/>
      <c r="CR16" s="81"/>
      <c r="CS16" s="81"/>
      <c r="CT16" s="81"/>
      <c r="CU16" s="81"/>
      <c r="CV16" s="81"/>
      <c r="CW16" s="81"/>
      <c r="CX16" s="81"/>
      <c r="CY16" s="81"/>
      <c r="CZ16" s="81"/>
      <c r="DA16" s="81"/>
      <c r="DB16" s="81"/>
      <c r="DC16" s="81"/>
      <c r="DD16" s="81"/>
      <c r="DE16" s="81"/>
      <c r="DF16" s="81"/>
      <c r="DG16" s="68"/>
      <c r="DH16" s="97"/>
      <c r="DI16" s="97"/>
      <c r="DJ16" s="81">
        <v>215</v>
      </c>
      <c r="DK16" s="1"/>
      <c r="DL16" s="1"/>
      <c r="DM16" s="1"/>
      <c r="DN16" s="103"/>
      <c r="DO16" s="103"/>
      <c r="DP16" s="103"/>
      <c r="DQ16" s="103"/>
      <c r="DR16" s="103"/>
      <c r="DS16" s="103"/>
      <c r="DT16" s="103"/>
      <c r="DU16" s="103"/>
      <c r="DV16" s="103"/>
      <c r="DW16" s="103"/>
      <c r="DX16" s="103"/>
      <c r="DY16" s="103"/>
      <c r="DZ16" s="103"/>
      <c r="EA16" s="103"/>
      <c r="EB16" s="103"/>
      <c r="EC16" s="103"/>
      <c r="ED16" s="103"/>
      <c r="EE16" s="103"/>
      <c r="EF16" s="103"/>
      <c r="EG16" s="103"/>
      <c r="EH16" s="103"/>
      <c r="EI16" s="103"/>
      <c r="EJ16" s="103"/>
      <c r="EK16" s="103"/>
      <c r="EL16" s="103"/>
      <c r="EM16" s="103"/>
      <c r="EN16" s="103"/>
      <c r="EO16" s="103"/>
      <c r="EP16" s="103"/>
      <c r="EQ16" s="103"/>
      <c r="ER16" s="103"/>
      <c r="ES16" s="103"/>
      <c r="ET16" s="103"/>
      <c r="EU16" s="103"/>
      <c r="EV16" s="103"/>
      <c r="EW16" s="103"/>
      <c r="EX16" s="103"/>
      <c r="EY16" s="103"/>
      <c r="EZ16" s="103"/>
      <c r="FA16" s="103"/>
      <c r="FB16" s="103"/>
      <c r="FC16" s="103"/>
      <c r="FD16" s="103"/>
      <c r="FE16" s="103"/>
      <c r="FF16" s="103"/>
      <c r="FG16" s="103"/>
      <c r="FH16" s="103"/>
      <c r="FI16" s="103"/>
      <c r="FJ16" s="103"/>
      <c r="FK16" s="103"/>
      <c r="FL16" s="103"/>
      <c r="FM16" s="103"/>
      <c r="FN16" s="103"/>
      <c r="FO16" s="103"/>
      <c r="FP16" s="103"/>
      <c r="FQ16" s="103"/>
      <c r="FR16" s="103"/>
      <c r="FS16" s="103"/>
      <c r="FT16" s="103"/>
      <c r="FU16" s="103"/>
      <c r="FV16" s="103"/>
      <c r="FW16" s="103"/>
      <c r="FX16" s="103"/>
      <c r="FY16" s="103"/>
      <c r="FZ16" s="103"/>
      <c r="GA16" s="103"/>
      <c r="GB16" s="103"/>
      <c r="GC16" s="103"/>
      <c r="GD16" s="103"/>
      <c r="GE16" s="103"/>
      <c r="GF16" s="103"/>
      <c r="GG16" s="103"/>
      <c r="GH16" s="103"/>
      <c r="GI16" s="103"/>
      <c r="GJ16" s="103"/>
      <c r="GK16" s="103"/>
      <c r="GL16" s="103"/>
    </row>
    <row r="17" spans="1:194" s="104" customFormat="1" ht="17.25" customHeight="1" thickBot="1">
      <c r="A17" s="15" t="s">
        <v>36</v>
      </c>
      <c r="B17" s="39">
        <v>115</v>
      </c>
      <c r="C17" s="39">
        <v>745</v>
      </c>
      <c r="D17" s="58">
        <v>7</v>
      </c>
      <c r="E17" s="58">
        <v>7</v>
      </c>
      <c r="F17" s="58">
        <v>5</v>
      </c>
      <c r="G17" s="58">
        <v>5</v>
      </c>
      <c r="H17" s="58">
        <v>5</v>
      </c>
      <c r="I17" s="58">
        <v>5</v>
      </c>
      <c r="J17" s="39">
        <v>529</v>
      </c>
      <c r="K17" s="17">
        <f t="shared" si="3"/>
        <v>71.428571428571431</v>
      </c>
      <c r="L17" s="13">
        <f t="shared" si="4"/>
        <v>3.4</v>
      </c>
      <c r="M17" s="84" t="s">
        <v>35</v>
      </c>
      <c r="N17" s="40">
        <f t="shared" si="2"/>
        <v>6.0869565217391308</v>
      </c>
      <c r="O17" s="61">
        <v>6.7</v>
      </c>
      <c r="P17" s="39">
        <f t="shared" si="1"/>
        <v>5</v>
      </c>
      <c r="Q17" s="39"/>
      <c r="R17" s="39"/>
      <c r="S17" s="78"/>
      <c r="T17" s="79"/>
      <c r="U17" s="79"/>
      <c r="V17" s="78"/>
      <c r="W17" s="78" t="s">
        <v>73</v>
      </c>
      <c r="X17" s="6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  <c r="BZ17" s="81"/>
      <c r="CA17" s="81"/>
      <c r="CB17" s="81"/>
      <c r="CC17" s="81"/>
      <c r="CD17" s="81"/>
      <c r="CE17" s="81"/>
      <c r="CF17" s="81"/>
      <c r="CG17" s="81"/>
      <c r="CH17" s="81"/>
      <c r="CI17" s="81"/>
      <c r="CJ17" s="81"/>
      <c r="CK17" s="81"/>
      <c r="CL17" s="81"/>
      <c r="CM17" s="81"/>
      <c r="CN17" s="81"/>
      <c r="CO17" s="81"/>
      <c r="CP17" s="81"/>
      <c r="CQ17" s="81"/>
      <c r="CR17" s="81"/>
      <c r="CS17" s="81"/>
      <c r="CT17" s="81"/>
      <c r="CU17" s="81"/>
      <c r="CV17" s="81"/>
      <c r="CW17" s="81"/>
      <c r="CX17" s="81"/>
      <c r="CY17" s="81"/>
      <c r="CZ17" s="81"/>
      <c r="DA17" s="81"/>
      <c r="DB17" s="81"/>
      <c r="DC17" s="81"/>
      <c r="DD17" s="81"/>
      <c r="DE17" s="81"/>
      <c r="DF17" s="81"/>
      <c r="DG17" s="68"/>
      <c r="DH17" s="97"/>
      <c r="DI17" s="97"/>
      <c r="DJ17" s="81">
        <v>185</v>
      </c>
      <c r="DK17" s="1"/>
      <c r="DL17" s="1"/>
      <c r="DM17" s="1"/>
      <c r="DN17" s="103"/>
      <c r="DO17" s="103"/>
      <c r="DP17" s="103"/>
      <c r="DQ17" s="103"/>
      <c r="DR17" s="103"/>
      <c r="DS17" s="103"/>
      <c r="DT17" s="103"/>
      <c r="DU17" s="103"/>
      <c r="DV17" s="103"/>
      <c r="DW17" s="103"/>
      <c r="DX17" s="103"/>
      <c r="DY17" s="103"/>
      <c r="DZ17" s="103"/>
      <c r="EA17" s="103"/>
      <c r="EB17" s="103"/>
      <c r="EC17" s="103"/>
      <c r="ED17" s="103"/>
      <c r="EE17" s="103"/>
      <c r="EF17" s="103"/>
      <c r="EG17" s="103"/>
      <c r="EH17" s="103"/>
      <c r="EI17" s="103"/>
      <c r="EJ17" s="103"/>
      <c r="EK17" s="103"/>
      <c r="EL17" s="103"/>
      <c r="EM17" s="103"/>
      <c r="EN17" s="103"/>
      <c r="EO17" s="103"/>
      <c r="EP17" s="103"/>
      <c r="EQ17" s="103"/>
      <c r="ER17" s="103"/>
      <c r="ES17" s="103"/>
      <c r="ET17" s="103"/>
      <c r="EU17" s="103"/>
      <c r="EV17" s="103"/>
      <c r="EW17" s="103"/>
      <c r="EX17" s="103"/>
      <c r="EY17" s="103"/>
      <c r="EZ17" s="103"/>
      <c r="FA17" s="103"/>
      <c r="FB17" s="103"/>
      <c r="FC17" s="103"/>
      <c r="FD17" s="103"/>
      <c r="FE17" s="103"/>
      <c r="FF17" s="103"/>
      <c r="FG17" s="103"/>
      <c r="FH17" s="103"/>
      <c r="FI17" s="103"/>
      <c r="FJ17" s="103"/>
      <c r="FK17" s="103"/>
      <c r="FL17" s="103"/>
      <c r="FM17" s="103"/>
      <c r="FN17" s="103"/>
      <c r="FO17" s="103"/>
      <c r="FP17" s="103"/>
      <c r="FQ17" s="103"/>
      <c r="FR17" s="103"/>
      <c r="FS17" s="103"/>
      <c r="FT17" s="103"/>
      <c r="FU17" s="103"/>
      <c r="FV17" s="103"/>
      <c r="FW17" s="103"/>
      <c r="FX17" s="103"/>
      <c r="FY17" s="103"/>
      <c r="FZ17" s="103"/>
      <c r="GA17" s="103"/>
      <c r="GB17" s="103"/>
      <c r="GC17" s="103"/>
      <c r="GD17" s="103"/>
      <c r="GE17" s="103"/>
      <c r="GF17" s="103"/>
      <c r="GG17" s="103"/>
      <c r="GH17" s="103"/>
      <c r="GI17" s="103"/>
      <c r="GJ17" s="103"/>
      <c r="GK17" s="103"/>
      <c r="GL17" s="103"/>
    </row>
    <row r="18" spans="1:194" s="104" customFormat="1" ht="18" customHeight="1" thickBot="1">
      <c r="A18" s="15" t="s">
        <v>38</v>
      </c>
      <c r="B18" s="58">
        <v>75</v>
      </c>
      <c r="C18" s="58">
        <v>253</v>
      </c>
      <c r="D18" s="39">
        <v>3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178</v>
      </c>
      <c r="K18" s="17">
        <f t="shared" si="3"/>
        <v>66.666666666666657</v>
      </c>
      <c r="L18" s="13">
        <f t="shared" si="4"/>
        <v>3.4</v>
      </c>
      <c r="M18" s="84" t="s">
        <v>35</v>
      </c>
      <c r="N18" s="40">
        <f t="shared" si="2"/>
        <v>4</v>
      </c>
      <c r="O18" s="61">
        <v>4</v>
      </c>
      <c r="P18" s="98">
        <f t="shared" ref="P18:P23" si="5">H18</f>
        <v>2</v>
      </c>
      <c r="Q18" s="39"/>
      <c r="R18" s="78"/>
      <c r="S18" s="58"/>
      <c r="T18" s="64"/>
      <c r="U18" s="79"/>
      <c r="V18" s="78"/>
      <c r="W18" s="39">
        <v>33</v>
      </c>
      <c r="X18" s="61">
        <v>0</v>
      </c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T18" s="81"/>
      <c r="AU18" s="81"/>
      <c r="AV18" s="81"/>
      <c r="AW18" s="81"/>
      <c r="AX18" s="81"/>
      <c r="AY18" s="81"/>
      <c r="AZ18" s="81"/>
      <c r="BA18" s="81"/>
      <c r="BB18" s="81"/>
      <c r="BC18" s="81"/>
      <c r="BD18" s="81"/>
      <c r="BE18" s="81"/>
      <c r="BF18" s="81"/>
      <c r="BG18" s="81"/>
      <c r="BH18" s="81"/>
      <c r="BI18" s="81"/>
      <c r="BJ18" s="81"/>
      <c r="BK18" s="81"/>
      <c r="BL18" s="81"/>
      <c r="BM18" s="81"/>
      <c r="BN18" s="81"/>
      <c r="BO18" s="81"/>
      <c r="BP18" s="81"/>
      <c r="BQ18" s="81"/>
      <c r="BR18" s="81"/>
      <c r="BS18" s="81"/>
      <c r="BT18" s="81"/>
      <c r="BU18" s="81"/>
      <c r="BV18" s="81"/>
      <c r="BW18" s="81"/>
      <c r="BX18" s="81"/>
      <c r="BY18" s="81"/>
      <c r="BZ18" s="81"/>
      <c r="CA18" s="81"/>
      <c r="CB18" s="81"/>
      <c r="CC18" s="81"/>
      <c r="CD18" s="81"/>
      <c r="CE18" s="81"/>
      <c r="CF18" s="81"/>
      <c r="CG18" s="81"/>
      <c r="CH18" s="81"/>
      <c r="CI18" s="81"/>
      <c r="CJ18" s="81"/>
      <c r="CK18" s="81"/>
      <c r="CL18" s="81"/>
      <c r="CM18" s="81"/>
      <c r="CN18" s="81"/>
      <c r="CO18" s="81"/>
      <c r="CP18" s="81"/>
      <c r="CQ18" s="81"/>
      <c r="CR18" s="81"/>
      <c r="CS18" s="81"/>
      <c r="CT18" s="81"/>
      <c r="CU18" s="81"/>
      <c r="CV18" s="81"/>
      <c r="CW18" s="81"/>
      <c r="CX18" s="81"/>
      <c r="CY18" s="81"/>
      <c r="CZ18" s="81"/>
      <c r="DA18" s="81"/>
      <c r="DB18" s="81"/>
      <c r="DC18" s="81"/>
      <c r="DD18" s="81"/>
      <c r="DE18" s="81"/>
      <c r="DF18" s="99"/>
      <c r="DG18" s="68"/>
      <c r="DH18" s="97"/>
      <c r="DI18" s="97"/>
      <c r="DJ18" s="81">
        <v>80</v>
      </c>
      <c r="DK18" s="1"/>
      <c r="DL18" s="1"/>
      <c r="DM18" s="1"/>
      <c r="DN18" s="103"/>
      <c r="DO18" s="103"/>
      <c r="DP18" s="103"/>
      <c r="DQ18" s="103"/>
      <c r="DR18" s="103"/>
      <c r="DS18" s="103"/>
      <c r="DT18" s="103"/>
      <c r="DU18" s="103"/>
      <c r="DV18" s="103"/>
      <c r="DW18" s="103"/>
      <c r="DX18" s="103"/>
      <c r="DY18" s="103"/>
      <c r="DZ18" s="103"/>
      <c r="EA18" s="103"/>
      <c r="EB18" s="103"/>
      <c r="EC18" s="103"/>
      <c r="ED18" s="103"/>
      <c r="EE18" s="103"/>
      <c r="EF18" s="103"/>
      <c r="EG18" s="103"/>
      <c r="EH18" s="103"/>
      <c r="EI18" s="103"/>
      <c r="EJ18" s="103"/>
      <c r="EK18" s="103"/>
      <c r="EL18" s="103"/>
      <c r="EM18" s="103"/>
      <c r="EN18" s="103"/>
      <c r="EO18" s="103"/>
      <c r="EP18" s="103"/>
      <c r="EQ18" s="103"/>
      <c r="ER18" s="103"/>
      <c r="ES18" s="103"/>
      <c r="ET18" s="103"/>
      <c r="EU18" s="103"/>
      <c r="EV18" s="103"/>
      <c r="EW18" s="103"/>
      <c r="EX18" s="103"/>
      <c r="EY18" s="103"/>
      <c r="EZ18" s="103"/>
      <c r="FA18" s="103"/>
      <c r="FB18" s="103"/>
      <c r="FC18" s="103"/>
      <c r="FD18" s="103"/>
      <c r="FE18" s="103"/>
      <c r="FF18" s="103"/>
      <c r="FG18" s="103"/>
      <c r="FH18" s="103"/>
      <c r="FI18" s="103"/>
      <c r="FJ18" s="103"/>
      <c r="FK18" s="103"/>
      <c r="FL18" s="103"/>
      <c r="FM18" s="103"/>
      <c r="FN18" s="103"/>
      <c r="FO18" s="103"/>
      <c r="FP18" s="103"/>
      <c r="FQ18" s="103"/>
      <c r="FR18" s="103"/>
      <c r="FS18" s="103"/>
      <c r="FT18" s="103"/>
      <c r="FU18" s="103"/>
      <c r="FV18" s="103"/>
      <c r="FW18" s="103"/>
      <c r="FX18" s="103"/>
      <c r="FY18" s="103"/>
      <c r="FZ18" s="103"/>
      <c r="GA18" s="103"/>
      <c r="GB18" s="103"/>
      <c r="GC18" s="103"/>
      <c r="GD18" s="103"/>
      <c r="GE18" s="103"/>
      <c r="GF18" s="103"/>
      <c r="GG18" s="103"/>
      <c r="GH18" s="103"/>
      <c r="GI18" s="103"/>
      <c r="GJ18" s="103"/>
      <c r="GK18" s="103"/>
      <c r="GL18" s="103"/>
    </row>
    <row r="19" spans="1:194" s="104" customFormat="1" ht="18" customHeight="1" thickBot="1">
      <c r="A19" s="15" t="s">
        <v>39</v>
      </c>
      <c r="B19" s="39">
        <v>104</v>
      </c>
      <c r="C19" s="39">
        <v>978</v>
      </c>
      <c r="D19" s="58">
        <v>7</v>
      </c>
      <c r="E19" s="58">
        <v>9</v>
      </c>
      <c r="F19" s="58">
        <v>5</v>
      </c>
      <c r="G19" s="58">
        <v>8</v>
      </c>
      <c r="H19" s="58">
        <v>6</v>
      </c>
      <c r="I19" s="58">
        <v>8</v>
      </c>
      <c r="J19" s="39">
        <v>702</v>
      </c>
      <c r="K19" s="17">
        <f t="shared" si="3"/>
        <v>71.428571428571431</v>
      </c>
      <c r="L19" s="13">
        <f t="shared" si="4"/>
        <v>4.08</v>
      </c>
      <c r="M19" s="84" t="s">
        <v>20</v>
      </c>
      <c r="N19" s="40">
        <f t="shared" si="2"/>
        <v>6.7307692307692308</v>
      </c>
      <c r="O19" s="61">
        <v>9.1</v>
      </c>
      <c r="P19" s="98">
        <f t="shared" si="5"/>
        <v>6</v>
      </c>
      <c r="Q19" s="39"/>
      <c r="R19" s="39"/>
      <c r="S19" s="78"/>
      <c r="T19" s="79"/>
      <c r="U19" s="84"/>
      <c r="V19" s="78"/>
      <c r="W19" s="78" t="s">
        <v>74</v>
      </c>
      <c r="X19" s="6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  <c r="BM19" s="81"/>
      <c r="BN19" s="81"/>
      <c r="BO19" s="81"/>
      <c r="BP19" s="81"/>
      <c r="BQ19" s="81"/>
      <c r="BR19" s="81"/>
      <c r="BS19" s="81"/>
      <c r="BT19" s="81"/>
      <c r="BU19" s="81"/>
      <c r="BV19" s="81"/>
      <c r="BW19" s="81"/>
      <c r="BX19" s="81"/>
      <c r="BY19" s="81"/>
      <c r="BZ19" s="81"/>
      <c r="CA19" s="81"/>
      <c r="CB19" s="81"/>
      <c r="CC19" s="81"/>
      <c r="CD19" s="81"/>
      <c r="CE19" s="81"/>
      <c r="CF19" s="81"/>
      <c r="CG19" s="81"/>
      <c r="CH19" s="81"/>
      <c r="CI19" s="81"/>
      <c r="CJ19" s="81"/>
      <c r="CK19" s="81"/>
      <c r="CL19" s="81"/>
      <c r="CM19" s="81"/>
      <c r="CN19" s="81"/>
      <c r="CO19" s="81"/>
      <c r="CP19" s="81"/>
      <c r="CQ19" s="81"/>
      <c r="CR19" s="81"/>
      <c r="CS19" s="81"/>
      <c r="CT19" s="81"/>
      <c r="CU19" s="81"/>
      <c r="CV19" s="81"/>
      <c r="CW19" s="81"/>
      <c r="CX19" s="81"/>
      <c r="CY19" s="81"/>
      <c r="CZ19" s="81"/>
      <c r="DA19" s="81"/>
      <c r="DB19" s="81"/>
      <c r="DC19" s="81"/>
      <c r="DD19" s="81"/>
      <c r="DE19" s="81"/>
      <c r="DF19" s="99"/>
      <c r="DG19" s="68"/>
      <c r="DH19" s="97"/>
      <c r="DI19" s="97"/>
      <c r="DJ19" s="81">
        <v>174</v>
      </c>
      <c r="DK19" s="1"/>
      <c r="DL19" s="1"/>
      <c r="DM19" s="1"/>
      <c r="DN19" s="103"/>
      <c r="DO19" s="103"/>
      <c r="DP19" s="103"/>
      <c r="DQ19" s="103"/>
      <c r="DR19" s="103"/>
      <c r="DS19" s="103"/>
      <c r="DT19" s="103"/>
      <c r="DU19" s="103"/>
      <c r="DV19" s="103"/>
      <c r="DW19" s="103"/>
      <c r="DX19" s="103"/>
      <c r="DY19" s="103"/>
      <c r="DZ19" s="103"/>
      <c r="EA19" s="103"/>
      <c r="EB19" s="103"/>
      <c r="EC19" s="103"/>
      <c r="ED19" s="103"/>
      <c r="EE19" s="103"/>
      <c r="EF19" s="103"/>
      <c r="EG19" s="103"/>
      <c r="EH19" s="103"/>
      <c r="EI19" s="103"/>
      <c r="EJ19" s="103"/>
      <c r="EK19" s="103"/>
      <c r="EL19" s="103"/>
      <c r="EM19" s="103"/>
      <c r="EN19" s="103"/>
      <c r="EO19" s="103"/>
      <c r="EP19" s="103"/>
      <c r="EQ19" s="103"/>
      <c r="ER19" s="103"/>
      <c r="ES19" s="103"/>
      <c r="ET19" s="103"/>
      <c r="EU19" s="103"/>
      <c r="EV19" s="103"/>
      <c r="EW19" s="103"/>
      <c r="EX19" s="103"/>
      <c r="EY19" s="103"/>
      <c r="EZ19" s="103"/>
      <c r="FA19" s="103"/>
      <c r="FB19" s="103"/>
      <c r="FC19" s="103"/>
      <c r="FD19" s="103"/>
      <c r="FE19" s="103"/>
      <c r="FF19" s="103"/>
      <c r="FG19" s="103"/>
      <c r="FH19" s="103"/>
      <c r="FI19" s="103"/>
      <c r="FJ19" s="103"/>
      <c r="FK19" s="103"/>
      <c r="FL19" s="103"/>
      <c r="FM19" s="103"/>
      <c r="FN19" s="103"/>
      <c r="FO19" s="103"/>
      <c r="FP19" s="103"/>
      <c r="FQ19" s="103"/>
      <c r="FR19" s="103"/>
      <c r="FS19" s="103"/>
      <c r="FT19" s="103"/>
      <c r="FU19" s="103"/>
      <c r="FV19" s="103"/>
      <c r="FW19" s="103"/>
      <c r="FX19" s="103"/>
      <c r="FY19" s="103"/>
      <c r="FZ19" s="103"/>
      <c r="GA19" s="103"/>
      <c r="GB19" s="103"/>
      <c r="GC19" s="103"/>
      <c r="GD19" s="103"/>
      <c r="GE19" s="103"/>
      <c r="GF19" s="103"/>
      <c r="GG19" s="103"/>
      <c r="GH19" s="103"/>
      <c r="GI19" s="103"/>
      <c r="GJ19" s="103"/>
      <c r="GK19" s="103"/>
      <c r="GL19" s="103"/>
    </row>
    <row r="20" spans="1:194" s="104" customFormat="1" ht="18" customHeight="1" thickBot="1">
      <c r="A20" s="15" t="s">
        <v>70</v>
      </c>
      <c r="B20" s="39">
        <v>60</v>
      </c>
      <c r="C20" s="39">
        <v>713</v>
      </c>
      <c r="D20" s="58">
        <v>5</v>
      </c>
      <c r="E20" s="58">
        <v>5</v>
      </c>
      <c r="F20" s="58">
        <v>4</v>
      </c>
      <c r="G20" s="58">
        <v>4</v>
      </c>
      <c r="H20" s="58">
        <v>4</v>
      </c>
      <c r="I20" s="58">
        <v>4</v>
      </c>
      <c r="J20" s="39">
        <v>546</v>
      </c>
      <c r="K20" s="17">
        <f t="shared" si="3"/>
        <v>80</v>
      </c>
      <c r="L20" s="13">
        <f>H20*3.4/F20</f>
        <v>3.4</v>
      </c>
      <c r="M20" s="84" t="s">
        <v>40</v>
      </c>
      <c r="N20" s="40">
        <f t="shared" si="2"/>
        <v>8.3333333333333321</v>
      </c>
      <c r="O20" s="61">
        <v>9.8000000000000007</v>
      </c>
      <c r="P20" s="98">
        <f t="shared" si="5"/>
        <v>4</v>
      </c>
      <c r="Q20" s="39"/>
      <c r="R20" s="39"/>
      <c r="S20" s="78"/>
      <c r="T20" s="79"/>
      <c r="U20" s="79"/>
      <c r="V20" s="78"/>
      <c r="W20" s="78" t="s">
        <v>65</v>
      </c>
      <c r="X20" s="6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81"/>
      <c r="BE20" s="81"/>
      <c r="BF20" s="81"/>
      <c r="BG20" s="81"/>
      <c r="BH20" s="81"/>
      <c r="BI20" s="81"/>
      <c r="BJ20" s="81"/>
      <c r="BK20" s="81"/>
      <c r="BL20" s="81"/>
      <c r="BM20" s="81"/>
      <c r="BN20" s="81"/>
      <c r="BO20" s="81"/>
      <c r="BP20" s="81"/>
      <c r="BQ20" s="81"/>
      <c r="BR20" s="81"/>
      <c r="BS20" s="81"/>
      <c r="BT20" s="81"/>
      <c r="BU20" s="81"/>
      <c r="BV20" s="81"/>
      <c r="BW20" s="81"/>
      <c r="BX20" s="81"/>
      <c r="BY20" s="81"/>
      <c r="BZ20" s="81"/>
      <c r="CA20" s="81"/>
      <c r="CB20" s="81"/>
      <c r="CC20" s="81"/>
      <c r="CD20" s="81"/>
      <c r="CE20" s="81"/>
      <c r="CF20" s="81"/>
      <c r="CG20" s="81"/>
      <c r="CH20" s="81"/>
      <c r="CI20" s="81"/>
      <c r="CJ20" s="81"/>
      <c r="CK20" s="81"/>
      <c r="CL20" s="81"/>
      <c r="CM20" s="81"/>
      <c r="CN20" s="81"/>
      <c r="CO20" s="81"/>
      <c r="CP20" s="81"/>
      <c r="CQ20" s="81"/>
      <c r="CR20" s="81"/>
      <c r="CS20" s="81"/>
      <c r="CT20" s="81"/>
      <c r="CU20" s="81"/>
      <c r="CV20" s="81"/>
      <c r="CW20" s="81"/>
      <c r="CX20" s="81"/>
      <c r="CY20" s="81"/>
      <c r="CZ20" s="81"/>
      <c r="DA20" s="81"/>
      <c r="DB20" s="81"/>
      <c r="DC20" s="81"/>
      <c r="DD20" s="81"/>
      <c r="DE20" s="81"/>
      <c r="DF20" s="99"/>
      <c r="DG20" s="68"/>
      <c r="DH20" s="97"/>
      <c r="DI20" s="97"/>
      <c r="DJ20" s="81">
        <v>110</v>
      </c>
      <c r="DK20" s="1"/>
      <c r="DL20" s="1"/>
      <c r="DM20" s="1"/>
      <c r="DN20" s="103"/>
      <c r="DO20" s="103"/>
      <c r="DP20" s="103"/>
      <c r="DQ20" s="103"/>
      <c r="DR20" s="103"/>
      <c r="DS20" s="103"/>
      <c r="DT20" s="103"/>
      <c r="DU20" s="103"/>
      <c r="DV20" s="103"/>
      <c r="DW20" s="103"/>
      <c r="DX20" s="103"/>
      <c r="DY20" s="103"/>
      <c r="DZ20" s="103"/>
      <c r="EA20" s="103"/>
      <c r="EB20" s="103"/>
      <c r="EC20" s="103"/>
      <c r="ED20" s="103"/>
      <c r="EE20" s="103"/>
      <c r="EF20" s="103"/>
      <c r="EG20" s="103"/>
      <c r="EH20" s="103"/>
      <c r="EI20" s="103"/>
      <c r="EJ20" s="103"/>
      <c r="EK20" s="103"/>
      <c r="EL20" s="103"/>
      <c r="EM20" s="103"/>
      <c r="EN20" s="103"/>
      <c r="EO20" s="103"/>
      <c r="EP20" s="103"/>
      <c r="EQ20" s="103"/>
      <c r="ER20" s="103"/>
      <c r="ES20" s="103"/>
      <c r="ET20" s="103"/>
      <c r="EU20" s="103"/>
      <c r="EV20" s="103"/>
      <c r="EW20" s="103"/>
      <c r="EX20" s="103"/>
      <c r="EY20" s="103"/>
      <c r="EZ20" s="103"/>
      <c r="FA20" s="103"/>
      <c r="FB20" s="103"/>
      <c r="FC20" s="103"/>
      <c r="FD20" s="103"/>
      <c r="FE20" s="103"/>
      <c r="FF20" s="103"/>
      <c r="FG20" s="103"/>
      <c r="FH20" s="103"/>
      <c r="FI20" s="103"/>
      <c r="FJ20" s="103"/>
      <c r="FK20" s="103"/>
      <c r="FL20" s="103"/>
      <c r="FM20" s="103"/>
      <c r="FN20" s="103"/>
      <c r="FO20" s="103"/>
      <c r="FP20" s="103"/>
      <c r="FQ20" s="103"/>
      <c r="FR20" s="103"/>
      <c r="FS20" s="103"/>
      <c r="FT20" s="103"/>
      <c r="FU20" s="103"/>
      <c r="FV20" s="103"/>
      <c r="FW20" s="103"/>
      <c r="FX20" s="103"/>
      <c r="FY20" s="103"/>
      <c r="FZ20" s="103"/>
      <c r="GA20" s="103"/>
      <c r="GB20" s="103"/>
      <c r="GC20" s="103"/>
      <c r="GD20" s="103"/>
      <c r="GE20" s="103"/>
      <c r="GF20" s="103"/>
      <c r="GG20" s="103"/>
      <c r="GH20" s="103"/>
      <c r="GI20" s="103"/>
      <c r="GJ20" s="103"/>
      <c r="GK20" s="103"/>
      <c r="GL20" s="103"/>
    </row>
    <row r="21" spans="1:194" s="104" customFormat="1" ht="18" customHeight="1" thickBot="1">
      <c r="A21" s="15" t="s">
        <v>55</v>
      </c>
      <c r="B21" s="39">
        <v>25</v>
      </c>
      <c r="C21" s="39">
        <v>460</v>
      </c>
      <c r="D21" s="58">
        <v>5</v>
      </c>
      <c r="E21" s="58">
        <v>4</v>
      </c>
      <c r="F21" s="58">
        <v>4</v>
      </c>
      <c r="G21" s="58">
        <v>3</v>
      </c>
      <c r="H21" s="58">
        <v>4</v>
      </c>
      <c r="I21" s="58">
        <v>3</v>
      </c>
      <c r="J21" s="39">
        <v>343</v>
      </c>
      <c r="K21" s="17">
        <f t="shared" si="3"/>
        <v>80</v>
      </c>
      <c r="L21" s="13">
        <f t="shared" si="4"/>
        <v>3.4</v>
      </c>
      <c r="M21" s="84" t="s">
        <v>41</v>
      </c>
      <c r="N21" s="40">
        <f t="shared" si="2"/>
        <v>20</v>
      </c>
      <c r="O21" s="61">
        <v>11.4</v>
      </c>
      <c r="P21" s="98">
        <f t="shared" si="5"/>
        <v>4</v>
      </c>
      <c r="Q21" s="39"/>
      <c r="R21" s="39"/>
      <c r="S21" s="78"/>
      <c r="T21" s="79"/>
      <c r="U21" s="79"/>
      <c r="V21" s="78"/>
      <c r="W21" s="78" t="s">
        <v>75</v>
      </c>
      <c r="X21" s="6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1"/>
      <c r="AS21" s="81"/>
      <c r="AT21" s="81"/>
      <c r="AU21" s="81"/>
      <c r="AV21" s="81"/>
      <c r="AW21" s="81"/>
      <c r="AX21" s="81"/>
      <c r="AY21" s="81"/>
      <c r="AZ21" s="81"/>
      <c r="BA21" s="81"/>
      <c r="BB21" s="81"/>
      <c r="BC21" s="81"/>
      <c r="BD21" s="81"/>
      <c r="BE21" s="81"/>
      <c r="BF21" s="81"/>
      <c r="BG21" s="81"/>
      <c r="BH21" s="81"/>
      <c r="BI21" s="81"/>
      <c r="BJ21" s="81"/>
      <c r="BK21" s="81"/>
      <c r="BL21" s="81"/>
      <c r="BM21" s="81"/>
      <c r="BN21" s="81"/>
      <c r="BO21" s="81"/>
      <c r="BP21" s="81"/>
      <c r="BQ21" s="81"/>
      <c r="BR21" s="81"/>
      <c r="BS21" s="81"/>
      <c r="BT21" s="81"/>
      <c r="BU21" s="81"/>
      <c r="BV21" s="81"/>
      <c r="BW21" s="81"/>
      <c r="BX21" s="81"/>
      <c r="BY21" s="81"/>
      <c r="BZ21" s="81"/>
      <c r="CA21" s="81"/>
      <c r="CB21" s="81"/>
      <c r="CC21" s="81"/>
      <c r="CD21" s="81"/>
      <c r="CE21" s="81"/>
      <c r="CF21" s="81"/>
      <c r="CG21" s="81"/>
      <c r="CH21" s="81"/>
      <c r="CI21" s="81"/>
      <c r="CJ21" s="81"/>
      <c r="CK21" s="81"/>
      <c r="CL21" s="81"/>
      <c r="CM21" s="81"/>
      <c r="CN21" s="81"/>
      <c r="CO21" s="81"/>
      <c r="CP21" s="81"/>
      <c r="CQ21" s="81"/>
      <c r="CR21" s="81"/>
      <c r="CS21" s="81"/>
      <c r="CT21" s="81"/>
      <c r="CU21" s="81"/>
      <c r="CV21" s="81"/>
      <c r="CW21" s="81"/>
      <c r="CX21" s="81"/>
      <c r="CY21" s="81"/>
      <c r="CZ21" s="81"/>
      <c r="DA21" s="81"/>
      <c r="DB21" s="81"/>
      <c r="DC21" s="81"/>
      <c r="DD21" s="81"/>
      <c r="DE21" s="81"/>
      <c r="DF21" s="99"/>
      <c r="DG21" s="68"/>
      <c r="DH21" s="97"/>
      <c r="DI21" s="97"/>
      <c r="DJ21" s="81">
        <v>45</v>
      </c>
      <c r="DK21" s="1"/>
      <c r="DL21" s="1"/>
      <c r="DM21" s="1"/>
      <c r="DN21" s="103"/>
      <c r="DO21" s="103"/>
      <c r="DP21" s="103"/>
      <c r="DQ21" s="103"/>
      <c r="DR21" s="103"/>
      <c r="DS21" s="103"/>
      <c r="DT21" s="103"/>
      <c r="DU21" s="103"/>
      <c r="DV21" s="103"/>
      <c r="DW21" s="103"/>
      <c r="DX21" s="103"/>
      <c r="DY21" s="103"/>
      <c r="DZ21" s="103"/>
      <c r="EA21" s="103"/>
      <c r="EB21" s="103"/>
      <c r="EC21" s="103"/>
      <c r="ED21" s="103"/>
      <c r="EE21" s="103"/>
      <c r="EF21" s="103"/>
      <c r="EG21" s="103"/>
      <c r="EH21" s="103"/>
      <c r="EI21" s="103"/>
      <c r="EJ21" s="103"/>
      <c r="EK21" s="103"/>
      <c r="EL21" s="103"/>
      <c r="EM21" s="103"/>
      <c r="EN21" s="103"/>
      <c r="EO21" s="103"/>
      <c r="EP21" s="103"/>
      <c r="EQ21" s="103"/>
      <c r="ER21" s="103"/>
      <c r="ES21" s="103"/>
      <c r="ET21" s="103"/>
      <c r="EU21" s="103"/>
      <c r="EV21" s="103"/>
      <c r="EW21" s="103"/>
      <c r="EX21" s="103"/>
      <c r="EY21" s="103"/>
      <c r="EZ21" s="103"/>
      <c r="FA21" s="103"/>
      <c r="FB21" s="103"/>
      <c r="FC21" s="103"/>
      <c r="FD21" s="103"/>
      <c r="FE21" s="103"/>
      <c r="FF21" s="103"/>
      <c r="FG21" s="103"/>
      <c r="FH21" s="103"/>
      <c r="FI21" s="103"/>
      <c r="FJ21" s="103"/>
      <c r="FK21" s="103"/>
      <c r="FL21" s="103"/>
      <c r="FM21" s="103"/>
      <c r="FN21" s="103"/>
      <c r="FO21" s="103"/>
      <c r="FP21" s="103"/>
      <c r="FQ21" s="103"/>
      <c r="FR21" s="103"/>
      <c r="FS21" s="103"/>
      <c r="FT21" s="103"/>
      <c r="FU21" s="103"/>
      <c r="FV21" s="103"/>
      <c r="FW21" s="103"/>
      <c r="FX21" s="103"/>
      <c r="FY21" s="103"/>
      <c r="FZ21" s="103"/>
      <c r="GA21" s="103"/>
      <c r="GB21" s="103"/>
      <c r="GC21" s="103"/>
      <c r="GD21" s="103"/>
      <c r="GE21" s="103"/>
      <c r="GF21" s="103"/>
      <c r="GG21" s="103"/>
      <c r="GH21" s="103"/>
      <c r="GI21" s="103"/>
      <c r="GJ21" s="103"/>
      <c r="GK21" s="103"/>
      <c r="GL21" s="103"/>
    </row>
    <row r="22" spans="1:194" s="104" customFormat="1" ht="18" customHeight="1" thickBot="1">
      <c r="A22" s="15" t="s">
        <v>42</v>
      </c>
      <c r="B22" s="58">
        <v>80</v>
      </c>
      <c r="C22" s="58">
        <v>1943</v>
      </c>
      <c r="D22" s="39">
        <v>13</v>
      </c>
      <c r="E22" s="39">
        <v>9</v>
      </c>
      <c r="F22" s="39">
        <v>11</v>
      </c>
      <c r="G22" s="39">
        <v>7</v>
      </c>
      <c r="H22" s="39">
        <v>12</v>
      </c>
      <c r="I22" s="39">
        <v>8</v>
      </c>
      <c r="J22" s="39">
        <v>1584</v>
      </c>
      <c r="K22" s="17">
        <f>F22/D22*100</f>
        <v>84.615384615384613</v>
      </c>
      <c r="L22" s="13">
        <f>H22*3.4/F22</f>
        <v>3.709090909090909</v>
      </c>
      <c r="M22" s="84" t="s">
        <v>40</v>
      </c>
      <c r="N22" s="40">
        <f>D22/B22*100</f>
        <v>16.25</v>
      </c>
      <c r="O22" s="61">
        <v>17.600000000000001</v>
      </c>
      <c r="P22" s="39">
        <f t="shared" si="5"/>
        <v>12</v>
      </c>
      <c r="Q22" s="39"/>
      <c r="R22" s="78"/>
      <c r="S22" s="58"/>
      <c r="T22" s="64"/>
      <c r="U22" s="79" t="s">
        <v>65</v>
      </c>
      <c r="V22" s="78"/>
      <c r="W22" s="39">
        <v>26</v>
      </c>
      <c r="X22" s="61">
        <v>20</v>
      </c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1"/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81"/>
      <c r="BE22" s="81"/>
      <c r="BF22" s="81"/>
      <c r="BG22" s="81"/>
      <c r="BH22" s="81"/>
      <c r="BI22" s="81"/>
      <c r="BJ22" s="81"/>
      <c r="BK22" s="81"/>
      <c r="BL22" s="81"/>
      <c r="BM22" s="81"/>
      <c r="BN22" s="81"/>
      <c r="BO22" s="81"/>
      <c r="BP22" s="81"/>
      <c r="BQ22" s="81"/>
      <c r="BR22" s="81"/>
      <c r="BS22" s="81"/>
      <c r="BT22" s="81"/>
      <c r="BU22" s="81"/>
      <c r="BV22" s="81"/>
      <c r="BW22" s="81"/>
      <c r="BX22" s="81"/>
      <c r="BY22" s="81"/>
      <c r="BZ22" s="81"/>
      <c r="CA22" s="81"/>
      <c r="CB22" s="81"/>
      <c r="CC22" s="81"/>
      <c r="CD22" s="81"/>
      <c r="CE22" s="81"/>
      <c r="CF22" s="81"/>
      <c r="CG22" s="81"/>
      <c r="CH22" s="81"/>
      <c r="CI22" s="81"/>
      <c r="CJ22" s="81"/>
      <c r="CK22" s="81"/>
      <c r="CL22" s="81"/>
      <c r="CM22" s="81"/>
      <c r="CN22" s="81"/>
      <c r="CO22" s="81"/>
      <c r="CP22" s="81"/>
      <c r="CQ22" s="81"/>
      <c r="CR22" s="81"/>
      <c r="CS22" s="81"/>
      <c r="CT22" s="81"/>
      <c r="CU22" s="81"/>
      <c r="CV22" s="81"/>
      <c r="CW22" s="81"/>
      <c r="CX22" s="81"/>
      <c r="CY22" s="81"/>
      <c r="CZ22" s="81"/>
      <c r="DA22" s="81"/>
      <c r="DB22" s="81"/>
      <c r="DC22" s="81"/>
      <c r="DD22" s="81"/>
      <c r="DE22" s="81"/>
      <c r="DF22" s="99"/>
      <c r="DG22" s="68"/>
      <c r="DH22" s="68"/>
      <c r="DI22" s="68"/>
      <c r="DJ22" s="68">
        <v>50</v>
      </c>
      <c r="DK22" s="1"/>
      <c r="DL22" s="1"/>
      <c r="DM22" s="1"/>
      <c r="DN22" s="103"/>
      <c r="DO22" s="103"/>
      <c r="DP22" s="103"/>
      <c r="DQ22" s="103"/>
      <c r="DR22" s="103"/>
      <c r="DS22" s="103"/>
      <c r="DT22" s="103"/>
      <c r="DU22" s="103"/>
      <c r="DV22" s="103"/>
      <c r="DW22" s="103"/>
      <c r="DX22" s="103"/>
      <c r="DY22" s="103"/>
      <c r="DZ22" s="103"/>
      <c r="EA22" s="103"/>
      <c r="EB22" s="103"/>
      <c r="EC22" s="103"/>
      <c r="ED22" s="103"/>
      <c r="EE22" s="103"/>
      <c r="EF22" s="103"/>
      <c r="EG22" s="103"/>
      <c r="EH22" s="103"/>
      <c r="EI22" s="103"/>
      <c r="EJ22" s="103"/>
      <c r="EK22" s="103"/>
      <c r="EL22" s="103"/>
      <c r="EM22" s="103"/>
      <c r="EN22" s="103"/>
      <c r="EO22" s="103"/>
      <c r="EP22" s="103"/>
      <c r="EQ22" s="103"/>
      <c r="ER22" s="103"/>
      <c r="ES22" s="103"/>
      <c r="ET22" s="103"/>
      <c r="EU22" s="103"/>
      <c r="EV22" s="103"/>
      <c r="EW22" s="103"/>
      <c r="EX22" s="103"/>
      <c r="EY22" s="103"/>
      <c r="EZ22" s="103"/>
      <c r="FA22" s="103"/>
      <c r="FB22" s="103"/>
      <c r="FC22" s="103"/>
      <c r="FD22" s="103"/>
      <c r="FE22" s="103"/>
      <c r="FF22" s="103"/>
      <c r="FG22" s="103"/>
      <c r="FH22" s="103"/>
      <c r="FI22" s="103"/>
      <c r="FJ22" s="103"/>
      <c r="FK22" s="103"/>
      <c r="FL22" s="103"/>
      <c r="FM22" s="103"/>
      <c r="FN22" s="103"/>
      <c r="FO22" s="103"/>
      <c r="FP22" s="103"/>
      <c r="FQ22" s="103"/>
      <c r="FR22" s="103"/>
      <c r="FS22" s="103"/>
      <c r="FT22" s="103"/>
      <c r="FU22" s="103"/>
      <c r="FV22" s="103"/>
      <c r="FW22" s="103"/>
      <c r="FX22" s="103"/>
      <c r="FY22" s="103"/>
      <c r="FZ22" s="103"/>
      <c r="GA22" s="103"/>
      <c r="GB22" s="103"/>
      <c r="GC22" s="103"/>
      <c r="GD22" s="103"/>
      <c r="GE22" s="103"/>
      <c r="GF22" s="103"/>
      <c r="GG22" s="103"/>
      <c r="GH22" s="103"/>
      <c r="GI22" s="103"/>
      <c r="GJ22" s="103"/>
      <c r="GK22" s="103"/>
      <c r="GL22" s="103"/>
    </row>
    <row r="23" spans="1:194" s="104" customFormat="1" ht="20.25" customHeight="1" thickBot="1">
      <c r="A23" s="15" t="s">
        <v>50</v>
      </c>
      <c r="B23" s="58">
        <v>50</v>
      </c>
      <c r="C23" s="58">
        <v>304</v>
      </c>
      <c r="D23" s="39">
        <v>3</v>
      </c>
      <c r="E23" s="39">
        <v>3</v>
      </c>
      <c r="F23" s="39">
        <v>2</v>
      </c>
      <c r="G23" s="39">
        <v>3</v>
      </c>
      <c r="H23" s="39">
        <v>2</v>
      </c>
      <c r="I23" s="39">
        <v>3</v>
      </c>
      <c r="J23" s="39">
        <v>208</v>
      </c>
      <c r="K23" s="17">
        <f>F23/D23*100</f>
        <v>66.666666666666657</v>
      </c>
      <c r="L23" s="13">
        <f t="shared" si="4"/>
        <v>3.4</v>
      </c>
      <c r="M23" s="84" t="s">
        <v>51</v>
      </c>
      <c r="N23" s="40">
        <f t="shared" si="2"/>
        <v>6</v>
      </c>
      <c r="O23" s="61">
        <v>8.6</v>
      </c>
      <c r="P23" s="39">
        <f t="shared" si="5"/>
        <v>2</v>
      </c>
      <c r="Q23" s="39"/>
      <c r="R23" s="78"/>
      <c r="S23" s="58"/>
      <c r="T23" s="64"/>
      <c r="U23" s="79"/>
      <c r="V23" s="78"/>
      <c r="W23" s="39">
        <v>17</v>
      </c>
      <c r="X23" s="6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81"/>
      <c r="BF23" s="81"/>
      <c r="BG23" s="81"/>
      <c r="BH23" s="81"/>
      <c r="BI23" s="81"/>
      <c r="BJ23" s="81"/>
      <c r="BK23" s="81"/>
      <c r="BL23" s="81"/>
      <c r="BM23" s="81"/>
      <c r="BN23" s="81"/>
      <c r="BO23" s="81"/>
      <c r="BP23" s="81"/>
      <c r="BQ23" s="81"/>
      <c r="BR23" s="81"/>
      <c r="BS23" s="81"/>
      <c r="BT23" s="81"/>
      <c r="BU23" s="81"/>
      <c r="BV23" s="81"/>
      <c r="BW23" s="81"/>
      <c r="BX23" s="81"/>
      <c r="BY23" s="81"/>
      <c r="BZ23" s="81"/>
      <c r="CA23" s="81"/>
      <c r="CB23" s="81"/>
      <c r="CC23" s="81"/>
      <c r="CD23" s="81"/>
      <c r="CE23" s="81"/>
      <c r="CF23" s="81"/>
      <c r="CG23" s="81"/>
      <c r="CH23" s="81"/>
      <c r="CI23" s="81"/>
      <c r="CJ23" s="81"/>
      <c r="CK23" s="81"/>
      <c r="CL23" s="81"/>
      <c r="CM23" s="81"/>
      <c r="CN23" s="81"/>
      <c r="CO23" s="81"/>
      <c r="CP23" s="81"/>
      <c r="CQ23" s="81"/>
      <c r="CR23" s="81"/>
      <c r="CS23" s="81"/>
      <c r="CT23" s="81"/>
      <c r="CU23" s="81"/>
      <c r="CV23" s="81"/>
      <c r="CW23" s="81"/>
      <c r="CX23" s="81"/>
      <c r="CY23" s="81"/>
      <c r="CZ23" s="81"/>
      <c r="DA23" s="81"/>
      <c r="DB23" s="81"/>
      <c r="DC23" s="81"/>
      <c r="DD23" s="81"/>
      <c r="DE23" s="81"/>
      <c r="DF23" s="99"/>
      <c r="DG23" s="68"/>
      <c r="DH23" s="68"/>
      <c r="DI23" s="68"/>
      <c r="DJ23" s="68">
        <v>50</v>
      </c>
      <c r="DK23" s="1" t="s">
        <v>24</v>
      </c>
      <c r="DL23" s="1"/>
      <c r="DM23" s="1"/>
      <c r="DN23" s="103"/>
      <c r="DO23" s="103"/>
      <c r="DP23" s="103"/>
      <c r="DQ23" s="103"/>
      <c r="DR23" s="103"/>
      <c r="DS23" s="103"/>
      <c r="DT23" s="103"/>
      <c r="DU23" s="103"/>
      <c r="DV23" s="103"/>
      <c r="DW23" s="103"/>
      <c r="DX23" s="103"/>
      <c r="DY23" s="103"/>
      <c r="DZ23" s="103"/>
      <c r="EA23" s="103"/>
      <c r="EB23" s="103"/>
      <c r="EC23" s="103"/>
      <c r="ED23" s="103"/>
      <c r="EE23" s="103"/>
      <c r="EF23" s="103"/>
      <c r="EG23" s="103"/>
      <c r="EH23" s="103"/>
      <c r="EI23" s="103"/>
      <c r="EJ23" s="103"/>
      <c r="EK23" s="103"/>
      <c r="EL23" s="103"/>
      <c r="EM23" s="103"/>
      <c r="EN23" s="103"/>
      <c r="EO23" s="103"/>
      <c r="EP23" s="103"/>
      <c r="EQ23" s="103"/>
      <c r="ER23" s="103"/>
      <c r="ES23" s="103"/>
      <c r="ET23" s="103"/>
      <c r="EU23" s="103"/>
      <c r="EV23" s="103"/>
      <c r="EW23" s="103"/>
      <c r="EX23" s="103"/>
      <c r="EY23" s="103"/>
      <c r="EZ23" s="103"/>
      <c r="FA23" s="103"/>
      <c r="FB23" s="103"/>
      <c r="FC23" s="103"/>
      <c r="FD23" s="103"/>
      <c r="FE23" s="103"/>
      <c r="FF23" s="103"/>
      <c r="FG23" s="103"/>
      <c r="FH23" s="103"/>
      <c r="FI23" s="103"/>
      <c r="FJ23" s="103"/>
      <c r="FK23" s="103"/>
      <c r="FL23" s="103"/>
      <c r="FM23" s="103"/>
      <c r="FN23" s="103"/>
      <c r="FO23" s="103"/>
      <c r="FP23" s="103"/>
      <c r="FQ23" s="103"/>
      <c r="FR23" s="103"/>
      <c r="FS23" s="103"/>
      <c r="FT23" s="103"/>
      <c r="FU23" s="103"/>
      <c r="FV23" s="103"/>
      <c r="FW23" s="103"/>
      <c r="FX23" s="103"/>
      <c r="FY23" s="103"/>
      <c r="FZ23" s="103"/>
      <c r="GA23" s="103"/>
      <c r="GB23" s="103"/>
      <c r="GC23" s="103"/>
      <c r="GD23" s="103"/>
      <c r="GE23" s="103"/>
      <c r="GF23" s="103"/>
      <c r="GG23" s="103"/>
      <c r="GH23" s="103"/>
      <c r="GI23" s="103"/>
      <c r="GJ23" s="103"/>
      <c r="GK23" s="103"/>
      <c r="GL23" s="103"/>
    </row>
    <row r="24" spans="1:194" ht="25.5" customHeight="1" thickBot="1">
      <c r="A24" s="41" t="s">
        <v>43</v>
      </c>
      <c r="B24" s="42">
        <f>B10+B11+B12+B13+B14+B15+B16+B17+B18+B19+B20+B21+B22+B23</f>
        <v>1445</v>
      </c>
      <c r="C24" s="42">
        <f>C23+C22+C21+C20+C19+C18+C17+C16+C15+C14+C13+C12+C11+C10</f>
        <v>24102</v>
      </c>
      <c r="D24" s="42">
        <f>D10+D11+D12+D13+D14+D15+D16+D17+D18+D19+D20+D21+D22+D23</f>
        <v>165</v>
      </c>
      <c r="E24" s="42">
        <f>E10+E11+E12+E13+E14+E15+E16+E17+E18+E19+E20+E21+E22+E23</f>
        <v>177</v>
      </c>
      <c r="F24" s="42">
        <f>F10+F11+F12+F13+F14+F15+F16+F17+F18+F19+F20+F21+F22+F23</f>
        <v>131</v>
      </c>
      <c r="G24" s="42">
        <f>G23+G22+G21+G20+G19+G18+G17+G16+G15+G14+G13+G11+G10</f>
        <v>145</v>
      </c>
      <c r="H24" s="42">
        <f>H23+H22+H21+H20+H19+H18+H17+H16+H15+H14+H13+H12+H11+H10</f>
        <v>139</v>
      </c>
      <c r="I24" s="42">
        <f>I10+I11+I12+I13+I14+I15+I16+I17+I18+I19+I20+I21+I22+I23</f>
        <v>157</v>
      </c>
      <c r="J24" s="42">
        <f>J23+J22+J21+J20+J19+J18+J17+J16+J15+J14+J13+J11+J10</f>
        <v>19825</v>
      </c>
      <c r="K24" s="17">
        <f t="shared" si="3"/>
        <v>79.393939393939391</v>
      </c>
      <c r="L24" s="13">
        <f>H24*3.4/F24</f>
        <v>3.6076335877862591</v>
      </c>
      <c r="M24" s="43">
        <f>(M10+M11+M13+M14+M16+M17+M18+M19+M20+M21+M23)/11</f>
        <v>3.1</v>
      </c>
      <c r="N24" s="40">
        <f t="shared" si="2"/>
        <v>11.418685121107266</v>
      </c>
      <c r="O24" s="44">
        <v>11.9</v>
      </c>
      <c r="P24" s="39">
        <f>P23+P22+P21+P20+P19+P18+P17+P16+P15+P14+P13+P12+P11+P10</f>
        <v>139</v>
      </c>
      <c r="Q24" s="45">
        <f>Q10+Q11+Q12+Q13+Q14+Q15+Q16+Q17+Q18+Q19+Q20+Q21+Q22+Q23</f>
        <v>6</v>
      </c>
      <c r="R24" s="45">
        <f>R10+R11+R12+R13+R14+R15+R16+R17+R18+R19+R20+R21+R23</f>
        <v>0</v>
      </c>
      <c r="S24" s="45">
        <f>S23+S22+S21+S20+S19+S18+S17+S16+S15+S14+S13+S12+S11+S10</f>
        <v>20</v>
      </c>
      <c r="T24" s="45">
        <f>T10+T11+T12+T13+T14+T15+T16+T17+T18+T19+T20+T21+T23+T22</f>
        <v>0</v>
      </c>
      <c r="U24" s="45">
        <f>U23+U22+U21+U20+U19+U18+U17+U16+U15+U14+U13+U12+U11+U10</f>
        <v>190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6">Y12+Y11+Y10</f>
        <v>0</v>
      </c>
      <c r="Z24" s="48">
        <f t="shared" si="6"/>
        <v>0</v>
      </c>
      <c r="AA24" s="48">
        <f t="shared" si="6"/>
        <v>0</v>
      </c>
      <c r="AB24" s="48">
        <f t="shared" si="6"/>
        <v>0</v>
      </c>
      <c r="AC24" s="48">
        <f t="shared" si="6"/>
        <v>0</v>
      </c>
      <c r="AD24" s="48">
        <f t="shared" si="6"/>
        <v>0</v>
      </c>
      <c r="AE24" s="48">
        <f t="shared" si="6"/>
        <v>0</v>
      </c>
      <c r="AF24" s="48">
        <f t="shared" si="6"/>
        <v>0</v>
      </c>
      <c r="AG24" s="48">
        <f t="shared" si="6"/>
        <v>0</v>
      </c>
      <c r="AH24" s="48">
        <f t="shared" si="6"/>
        <v>0</v>
      </c>
      <c r="AI24" s="48">
        <f t="shared" si="6"/>
        <v>0</v>
      </c>
      <c r="AJ24" s="48">
        <f t="shared" si="6"/>
        <v>0</v>
      </c>
      <c r="AK24" s="48">
        <f t="shared" si="6"/>
        <v>0</v>
      </c>
      <c r="AL24" s="48">
        <f t="shared" si="6"/>
        <v>0</v>
      </c>
      <c r="AM24" s="48">
        <f t="shared" si="6"/>
        <v>0</v>
      </c>
      <c r="AN24" s="48">
        <f t="shared" si="6"/>
        <v>0</v>
      </c>
      <c r="AO24" s="48">
        <f t="shared" si="6"/>
        <v>0</v>
      </c>
      <c r="AP24" s="48">
        <f t="shared" si="6"/>
        <v>0</v>
      </c>
      <c r="AQ24" s="48">
        <f t="shared" si="6"/>
        <v>0</v>
      </c>
      <c r="AR24" s="48">
        <f t="shared" si="6"/>
        <v>0</v>
      </c>
      <c r="AS24" s="48">
        <f t="shared" si="6"/>
        <v>0</v>
      </c>
      <c r="AT24" s="48">
        <f t="shared" si="6"/>
        <v>0</v>
      </c>
      <c r="AU24" s="48">
        <f t="shared" si="6"/>
        <v>0</v>
      </c>
      <c r="AV24" s="48">
        <f t="shared" si="6"/>
        <v>0</v>
      </c>
      <c r="AW24" s="48">
        <f t="shared" si="6"/>
        <v>0</v>
      </c>
      <c r="AX24" s="48">
        <f t="shared" si="6"/>
        <v>0</v>
      </c>
      <c r="AY24" s="48">
        <f t="shared" si="6"/>
        <v>0</v>
      </c>
      <c r="AZ24" s="48">
        <f t="shared" si="6"/>
        <v>0</v>
      </c>
      <c r="BA24" s="48">
        <f t="shared" si="6"/>
        <v>0</v>
      </c>
      <c r="BB24" s="48">
        <f t="shared" si="6"/>
        <v>0</v>
      </c>
      <c r="BC24" s="48">
        <f t="shared" si="6"/>
        <v>0</v>
      </c>
      <c r="BD24" s="48">
        <f t="shared" si="6"/>
        <v>0</v>
      </c>
      <c r="BE24" s="48">
        <f t="shared" si="6"/>
        <v>0</v>
      </c>
      <c r="BF24" s="48">
        <f t="shared" si="6"/>
        <v>0</v>
      </c>
      <c r="BG24" s="48">
        <f t="shared" si="6"/>
        <v>0</v>
      </c>
      <c r="BH24" s="48">
        <f t="shared" si="6"/>
        <v>0</v>
      </c>
      <c r="BI24" s="48">
        <f t="shared" si="6"/>
        <v>0</v>
      </c>
      <c r="BJ24" s="48">
        <f t="shared" si="6"/>
        <v>0</v>
      </c>
      <c r="BK24" s="48">
        <f t="shared" si="6"/>
        <v>0</v>
      </c>
      <c r="BL24" s="48">
        <f t="shared" si="6"/>
        <v>0</v>
      </c>
      <c r="BM24" s="48">
        <f t="shared" si="6"/>
        <v>0</v>
      </c>
      <c r="BN24" s="48">
        <f t="shared" si="6"/>
        <v>0</v>
      </c>
      <c r="BO24" s="48">
        <f t="shared" si="6"/>
        <v>0</v>
      </c>
      <c r="BP24" s="48">
        <f t="shared" si="6"/>
        <v>0</v>
      </c>
      <c r="BQ24" s="48">
        <f t="shared" si="6"/>
        <v>0</v>
      </c>
      <c r="BR24" s="48">
        <f t="shared" si="6"/>
        <v>0</v>
      </c>
      <c r="BS24" s="48">
        <f t="shared" si="6"/>
        <v>0</v>
      </c>
      <c r="BT24" s="48">
        <f t="shared" si="6"/>
        <v>0</v>
      </c>
      <c r="BU24" s="48">
        <f t="shared" si="6"/>
        <v>0</v>
      </c>
      <c r="BV24" s="48">
        <f t="shared" si="6"/>
        <v>0</v>
      </c>
      <c r="BW24" s="48">
        <f t="shared" si="6"/>
        <v>0</v>
      </c>
      <c r="BX24" s="48">
        <f t="shared" si="6"/>
        <v>0</v>
      </c>
      <c r="BY24" s="48">
        <f t="shared" si="6"/>
        <v>0</v>
      </c>
      <c r="BZ24" s="48">
        <f t="shared" si="6"/>
        <v>0</v>
      </c>
      <c r="CA24" s="48">
        <f t="shared" si="6"/>
        <v>0</v>
      </c>
      <c r="CB24" s="48">
        <f t="shared" si="6"/>
        <v>0</v>
      </c>
      <c r="CC24" s="48">
        <f t="shared" si="6"/>
        <v>0</v>
      </c>
      <c r="CD24" s="48">
        <f t="shared" si="6"/>
        <v>0</v>
      </c>
      <c r="CE24" s="48">
        <f t="shared" si="6"/>
        <v>0</v>
      </c>
      <c r="CF24" s="48">
        <f t="shared" si="6"/>
        <v>0</v>
      </c>
      <c r="CG24" s="48">
        <f t="shared" si="6"/>
        <v>0</v>
      </c>
      <c r="CH24" s="48">
        <f t="shared" si="6"/>
        <v>0</v>
      </c>
      <c r="CI24" s="48">
        <f t="shared" si="6"/>
        <v>0</v>
      </c>
      <c r="CJ24" s="48">
        <f t="shared" si="6"/>
        <v>0</v>
      </c>
      <c r="CK24" s="48">
        <f t="shared" ref="CK24:DF24" si="7">CK12+CK11+CK10</f>
        <v>0</v>
      </c>
      <c r="CL24" s="48">
        <f t="shared" si="7"/>
        <v>0</v>
      </c>
      <c r="CM24" s="48">
        <f t="shared" si="7"/>
        <v>0</v>
      </c>
      <c r="CN24" s="48">
        <f t="shared" si="7"/>
        <v>0</v>
      </c>
      <c r="CO24" s="48">
        <f t="shared" si="7"/>
        <v>0</v>
      </c>
      <c r="CP24" s="48">
        <f t="shared" si="7"/>
        <v>0</v>
      </c>
      <c r="CQ24" s="48">
        <f t="shared" si="7"/>
        <v>0</v>
      </c>
      <c r="CR24" s="48">
        <f t="shared" si="7"/>
        <v>0</v>
      </c>
      <c r="CS24" s="48">
        <f t="shared" si="7"/>
        <v>0</v>
      </c>
      <c r="CT24" s="48">
        <f t="shared" si="7"/>
        <v>0</v>
      </c>
      <c r="CU24" s="48">
        <f t="shared" si="7"/>
        <v>0</v>
      </c>
      <c r="CV24" s="48">
        <f t="shared" si="7"/>
        <v>0</v>
      </c>
      <c r="CW24" s="48">
        <f t="shared" si="7"/>
        <v>0</v>
      </c>
      <c r="CX24" s="48">
        <f t="shared" si="7"/>
        <v>0</v>
      </c>
      <c r="CY24" s="48">
        <f t="shared" si="7"/>
        <v>0</v>
      </c>
      <c r="CZ24" s="48">
        <f t="shared" si="7"/>
        <v>0</v>
      </c>
      <c r="DA24" s="48">
        <f t="shared" si="7"/>
        <v>0</v>
      </c>
      <c r="DB24" s="48">
        <f t="shared" si="7"/>
        <v>0</v>
      </c>
      <c r="DC24" s="48">
        <f t="shared" si="7"/>
        <v>0</v>
      </c>
      <c r="DD24" s="48">
        <f t="shared" si="7"/>
        <v>0</v>
      </c>
      <c r="DE24" s="48">
        <f t="shared" si="7"/>
        <v>0</v>
      </c>
      <c r="DF24" s="49">
        <f t="shared" si="7"/>
        <v>0</v>
      </c>
      <c r="DG24" s="45">
        <f>DG10+DG11+DG12+DG13+DG14+DG15+DG16+DG17+DG18+DG19+DG20+DG21+DG22+DG23</f>
        <v>7450</v>
      </c>
      <c r="DH24" s="50">
        <f>DH12+DH11+DH10</f>
        <v>0</v>
      </c>
      <c r="DI24" s="51">
        <f>SUM(DI10:DI14)</f>
        <v>0</v>
      </c>
      <c r="DJ24" s="52">
        <f>SUM(DJ10:DJ23)</f>
        <v>1334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8">B24+B9</f>
        <v>2600</v>
      </c>
      <c r="C25" s="16">
        <f>C9+C24</f>
        <v>65847</v>
      </c>
      <c r="D25" s="16">
        <f>D24+D9</f>
        <v>429</v>
      </c>
      <c r="E25" s="16">
        <f>E24+E9</f>
        <v>428</v>
      </c>
      <c r="F25" s="25">
        <f t="shared" si="8"/>
        <v>381</v>
      </c>
      <c r="G25" s="25">
        <f t="shared" si="8"/>
        <v>372</v>
      </c>
      <c r="H25" s="16">
        <f t="shared" si="8"/>
        <v>420</v>
      </c>
      <c r="I25" s="16">
        <f t="shared" si="8"/>
        <v>409</v>
      </c>
      <c r="J25" s="16">
        <f>J24+J9</f>
        <v>63943</v>
      </c>
      <c r="K25" s="17">
        <f t="shared" si="3"/>
        <v>88.811188811188813</v>
      </c>
      <c r="L25" s="13">
        <f>H25*3.4/F25</f>
        <v>3.7480314960629921</v>
      </c>
      <c r="M25" s="26">
        <f>(M9+M24)/2</f>
        <v>3.1900000000000004</v>
      </c>
      <c r="N25" s="27">
        <f>D25/B25*100</f>
        <v>16.5</v>
      </c>
      <c r="O25" s="27">
        <v>15.4</v>
      </c>
      <c r="P25" s="28">
        <f>P24+P9</f>
        <v>420</v>
      </c>
      <c r="Q25" s="16">
        <f>Q24+Q9</f>
        <v>42</v>
      </c>
      <c r="R25" s="16">
        <f>R24+R9</f>
        <v>1</v>
      </c>
      <c r="S25" s="16">
        <f>S9+S24</f>
        <v>44</v>
      </c>
      <c r="T25" s="16">
        <f>T9+T24</f>
        <v>1</v>
      </c>
      <c r="U25" s="16">
        <f>U9+U24</f>
        <v>498</v>
      </c>
      <c r="V25" s="18"/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16020</v>
      </c>
      <c r="DH25" s="30" t="e">
        <f>DH24+DH9</f>
        <v>#REF!</v>
      </c>
      <c r="DI25" s="30" t="e">
        <f>DI24+DI9</f>
        <v>#REF!</v>
      </c>
      <c r="DJ25" s="31">
        <f>DJ24+DJ9</f>
        <v>3764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 t="s">
        <v>54</v>
      </c>
      <c r="D26" s="106">
        <f>D25-E25</f>
        <v>1</v>
      </c>
      <c r="E26" s="107"/>
      <c r="F26" s="106">
        <f>F25-G25</f>
        <v>9</v>
      </c>
      <c r="G26" s="107"/>
      <c r="H26" s="108">
        <f>H25-I25</f>
        <v>11</v>
      </c>
      <c r="I26" s="109"/>
      <c r="J26" s="33"/>
      <c r="K26" s="34"/>
      <c r="L26" s="21">
        <v>0</v>
      </c>
      <c r="M26" s="21"/>
      <c r="N26" s="21"/>
      <c r="O26" s="21"/>
      <c r="P26" s="35"/>
      <c r="Q26" s="22" t="s">
        <v>79</v>
      </c>
      <c r="R26" s="22" t="s">
        <v>37</v>
      </c>
      <c r="S26" s="22" t="s">
        <v>80</v>
      </c>
      <c r="T26" s="22" t="s">
        <v>37</v>
      </c>
      <c r="U26" s="22" t="s">
        <v>77</v>
      </c>
      <c r="V26" s="22"/>
      <c r="W26" s="55">
        <v>652</v>
      </c>
      <c r="X26" s="56">
        <v>19.899999999999999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22160</v>
      </c>
      <c r="DH26" s="14"/>
      <c r="DI26" s="14"/>
      <c r="DJ26" s="14">
        <v>0</v>
      </c>
    </row>
    <row r="27" spans="1:194" ht="15.75" customHeight="1">
      <c r="B27" s="36"/>
      <c r="C27" s="2" t="s">
        <v>54</v>
      </c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54</v>
      </c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54</v>
      </c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 t="s">
        <v>54</v>
      </c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2022-06-10T03:14:57Z</cp:lastPrinted>
  <dcterms:created xsi:type="dcterms:W3CDTF">2020-08-31T08:55:27Z</dcterms:created>
  <dcterms:modified xsi:type="dcterms:W3CDTF">2022-06-10T03:15:34Z</dcterms:modified>
</cp:coreProperties>
</file>