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<sst xmlns="http://schemas.openxmlformats.org/spreadsheetml/2006/main" count="247" uniqueCount="91">
  <si>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</si>
  <si>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</si>
  <si>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</si>
  <si>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</si>
  <si>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</si>
  <si>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</si>
  <si>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</si>
  <si>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</si>
  <si>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</si>
  <si>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</si>
  <si>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</si>
  <si>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</si>
  <si>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</si>
  <si>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</si>
  <si>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</si>
  <si>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</si>
  <si>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</si>
  <si>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</si>
  <si>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</si>
  <si>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</si>
  <si>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</si>
  <si>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</si>
  <si>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</si>
  <si>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</si>
  <si>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</si>
  <si>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</si>
  <si>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</si>
  <si>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</si>
  <si>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</si>
  <si>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</si>
  <si>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</si>
  <si>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</si>
  <si>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</si>
  <si>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</si>
  <si>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</si>
  <si>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</si>
  <si>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</si>
  <si>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</si>
  <si>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</si>
  <si>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</si>
  <si>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</si>
  <si>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</si>
  <si>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</si>
  <si>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</si>
  <si>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</si>
  <si>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</si>
  <si>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</si>
  <si>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</si>
  <si>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</si>
  <si>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</si>
  <si>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</si>
  <si>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</si>
  <si>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</si>
  <si>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</si>
  <si>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</si>
  <si>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</si>
  <si>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</si>
  <si>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</si>
  <si>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</si>
  <si>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</si>
  <si>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</si>
  <si>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</si>
  <si>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</si>
  <si>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</si>
  <si>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</si>
  <si>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</si>
  <si>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</si>
  <si>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</si>
  <si>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</si>
  <si>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</si>
  <si>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Надой н/т коров на 01.06. 2022</t>
  </si>
  <si>
    <t>94</t>
  </si>
  <si>
    <t>11</t>
  </si>
  <si>
    <t>14</t>
  </si>
  <si>
    <t>18</t>
  </si>
  <si>
    <t>9</t>
  </si>
  <si>
    <t>подкормка зел.массой тонн</t>
  </si>
  <si>
    <t>478</t>
  </si>
  <si>
    <t>32</t>
  </si>
  <si>
    <t>1</t>
  </si>
  <si>
    <t>4</t>
  </si>
  <si>
    <t>56</t>
  </si>
  <si>
    <t>20</t>
  </si>
  <si>
    <t>1-0</t>
  </si>
  <si>
    <t>15</t>
  </si>
  <si>
    <t>3,37</t>
  </si>
  <si>
    <t>3-3</t>
  </si>
  <si>
    <t>10</t>
  </si>
  <si>
    <t>СВОДКА ПО НАДОЮ МОЛОКА ЗА 31.08.2022 года</t>
  </si>
  <si>
    <t>149</t>
  </si>
  <si>
    <t>96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</si>
</sst>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6" zoomScale="90" zoomScaleNormal="75" zoomScaleSheetLayoutView="90" workbookViewId="0">
      <selection activeCell="N26" sqref="N26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1" t="s">
        <v>88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/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/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/>
      <c r="DJ1" s="121"/>
    </row>
    <row r="2" spans="1:194" ht="12.75" customHeight="1">
      <c r="A2" s="122" t="s">
        <v>28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0" t="s">
        <v>0</v>
      </c>
      <c r="B4" s="123" t="s">
        <v>1</v>
      </c>
      <c r="C4" s="110" t="s">
        <v>60</v>
      </c>
      <c r="D4" s="114" t="s">
        <v>2</v>
      </c>
      <c r="E4" s="115"/>
      <c r="F4" s="115"/>
      <c r="G4" s="115"/>
      <c r="H4" s="115"/>
      <c r="I4" s="116"/>
      <c r="J4" s="110" t="s">
        <v>59</v>
      </c>
      <c r="K4" s="117" t="s">
        <v>3</v>
      </c>
      <c r="L4" s="110" t="s">
        <v>4</v>
      </c>
      <c r="M4" s="110" t="s">
        <v>5</v>
      </c>
      <c r="N4" s="129" t="s">
        <v>6</v>
      </c>
      <c r="O4" s="130"/>
      <c r="P4" s="110" t="s">
        <v>52</v>
      </c>
      <c r="Q4" s="112" t="s">
        <v>7</v>
      </c>
      <c r="R4" s="113"/>
      <c r="S4" s="114" t="s">
        <v>8</v>
      </c>
      <c r="T4" s="115"/>
      <c r="U4" s="116"/>
      <c r="V4" s="117" t="s">
        <v>9</v>
      </c>
      <c r="W4" s="119" t="s">
        <v>70</v>
      </c>
      <c r="X4" s="12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8" t="s">
        <v>10</v>
      </c>
      <c r="DH4" s="108" t="s">
        <v>10</v>
      </c>
      <c r="DI4" s="108" t="s">
        <v>11</v>
      </c>
      <c r="DJ4" s="125" t="s">
        <v>76</v>
      </c>
    </row>
    <row r="5" spans="1:194" ht="53.25" customHeight="1" thickBot="1">
      <c r="A5" s="111"/>
      <c r="B5" s="124"/>
      <c r="C5" s="111"/>
      <c r="D5" s="127" t="s">
        <v>57</v>
      </c>
      <c r="E5" s="128"/>
      <c r="F5" s="127" t="s">
        <v>58</v>
      </c>
      <c r="G5" s="128"/>
      <c r="H5" s="127" t="s">
        <v>63</v>
      </c>
      <c r="I5" s="128"/>
      <c r="J5" s="111"/>
      <c r="K5" s="118"/>
      <c r="L5" s="111"/>
      <c r="M5" s="111"/>
      <c r="N5" s="9" t="s">
        <v>56</v>
      </c>
      <c r="O5" s="9" t="s">
        <v>47</v>
      </c>
      <c r="P5" s="111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8"/>
      <c r="W5" s="103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9"/>
      <c r="DH5" s="109"/>
      <c r="DI5" s="109"/>
      <c r="DJ5" s="126"/>
    </row>
    <row r="6" spans="1:194" ht="23.25" customHeight="1" thickBot="1">
      <c r="A6" s="57" t="s">
        <v>18</v>
      </c>
      <c r="B6" s="58">
        <v>920</v>
      </c>
      <c r="C6" s="39">
        <v>57951</v>
      </c>
      <c r="D6" s="39">
        <v>226</v>
      </c>
      <c r="E6" s="39">
        <v>189</v>
      </c>
      <c r="F6" s="39">
        <v>217</v>
      </c>
      <c r="G6" s="39">
        <v>175</v>
      </c>
      <c r="H6" s="39">
        <v>240</v>
      </c>
      <c r="I6" s="39">
        <v>193</v>
      </c>
      <c r="J6" s="39">
        <v>62011</v>
      </c>
      <c r="K6" s="59">
        <v>94</v>
      </c>
      <c r="L6" s="13">
        <v>3.7</v>
      </c>
      <c r="M6" s="60" t="s">
        <v>85</v>
      </c>
      <c r="N6" s="40">
        <v>24.5</v>
      </c>
      <c r="O6" s="61">
        <v>20.9</v>
      </c>
      <c r="P6" s="39">
        <f>H6</f>
        <v>240</v>
      </c>
      <c r="Q6" s="62">
        <v>65</v>
      </c>
      <c r="R6" s="63" t="s">
        <v>78</v>
      </c>
      <c r="S6" s="58">
        <v>46</v>
      </c>
      <c r="T6" s="64">
        <v>1</v>
      </c>
      <c r="U6" s="65">
        <v>293</v>
      </c>
      <c r="V6" s="66"/>
      <c r="W6" s="39">
        <v>241</v>
      </c>
      <c r="X6" s="61">
        <v>31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8400</v>
      </c>
      <c r="DH6" s="68"/>
      <c r="DI6" s="68"/>
      <c r="DJ6" s="68"/>
    </row>
    <row r="7" spans="1:194" ht="18" customHeight="1" thickBot="1">
      <c r="A7" s="57" t="s">
        <v>19</v>
      </c>
      <c r="B7" s="58"/>
      <c r="C7" s="58">
        <v>0</v>
      </c>
      <c r="D7" s="39"/>
      <c r="E7" s="39">
        <v>18</v>
      </c>
      <c r="F7" s="39"/>
      <c r="G7" s="39">
        <v>17</v>
      </c>
      <c r="H7" s="39"/>
      <c r="I7" s="39">
        <v>18</v>
      </c>
      <c r="J7" s="39"/>
      <c r="K7" s="59"/>
      <c r="L7" s="13"/>
      <c r="M7" s="60"/>
      <c r="N7" s="40"/>
      <c r="O7" s="61">
        <v>12.7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/>
      <c r="DM7" s="1" t="s">
        <v>21</v>
      </c>
    </row>
    <row r="8" spans="1:194" ht="21" customHeight="1" thickBot="1">
      <c r="A8" s="57" t="s">
        <v>22</v>
      </c>
      <c r="B8" s="58">
        <v>250</v>
      </c>
      <c r="C8" s="84">
        <v>4599</v>
      </c>
      <c r="D8" s="39">
        <v>20</v>
      </c>
      <c r="E8" s="39">
        <v>24</v>
      </c>
      <c r="F8" s="39">
        <v>15</v>
      </c>
      <c r="G8" s="39">
        <v>20</v>
      </c>
      <c r="H8" s="39">
        <v>15</v>
      </c>
      <c r="I8" s="39">
        <v>21</v>
      </c>
      <c r="J8" s="39">
        <v>3456</v>
      </c>
      <c r="K8" s="59">
        <v>75</v>
      </c>
      <c r="L8" s="13">
        <v>3.8</v>
      </c>
      <c r="M8" s="60" t="s">
        <v>23</v>
      </c>
      <c r="N8" s="40">
        <f>D8/B8*100</f>
        <v>8</v>
      </c>
      <c r="O8" s="61">
        <v>9.6</v>
      </c>
      <c r="P8" s="39">
        <f>H8</f>
        <v>15</v>
      </c>
      <c r="Q8" s="62"/>
      <c r="R8" s="63"/>
      <c r="S8" s="58">
        <v>7</v>
      </c>
      <c r="T8" s="64"/>
      <c r="U8" s="65">
        <v>16</v>
      </c>
      <c r="V8" s="66" t="s">
        <v>83</v>
      </c>
      <c r="W8" s="39">
        <v>68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1370</v>
      </c>
      <c r="DH8" s="68"/>
      <c r="DI8" s="68"/>
      <c r="DJ8" s="68">
        <v>6</v>
      </c>
      <c r="DK8" s="1" t="s">
        <v>24</v>
      </c>
    </row>
    <row r="9" spans="1:194" s="20" customFormat="1" ht="24" customHeight="1" thickBot="1">
      <c r="A9" s="69" t="s">
        <v>25</v>
      </c>
      <c r="B9" s="70">
        <f t="shared" ref="B9:J9" si="0">B6+B7+B8</f>
        <v>1170</v>
      </c>
      <c r="C9" s="71">
        <f>C6+C7+C8</f>
        <v>62550</v>
      </c>
      <c r="D9" s="71">
        <f>D6+D7+D8</f>
        <v>246</v>
      </c>
      <c r="E9" s="16">
        <f t="shared" si="0"/>
        <v>231</v>
      </c>
      <c r="F9" s="16">
        <f t="shared" si="0"/>
        <v>232</v>
      </c>
      <c r="G9" s="16">
        <f t="shared" si="0"/>
        <v>212</v>
      </c>
      <c r="H9" s="16">
        <f t="shared" si="0"/>
        <v>255</v>
      </c>
      <c r="I9" s="16">
        <f t="shared" si="0"/>
        <v>232</v>
      </c>
      <c r="J9" s="70">
        <f t="shared" si="0"/>
        <v>65467</v>
      </c>
      <c r="K9" s="17">
        <f>F9/D9*100</f>
        <v>94.308943089430898</v>
      </c>
      <c r="L9" s="13">
        <f>H9*3.4/F9</f>
        <v>3.7370689655172415</v>
      </c>
      <c r="M9" s="72">
        <f>(M6+M7+M8)/2</f>
        <v>3.26</v>
      </c>
      <c r="N9" s="73">
        <f>D9/B9*100</f>
        <v>21.025641025641026</v>
      </c>
      <c r="O9" s="73">
        <v>17.899999999999999</v>
      </c>
      <c r="P9" s="16">
        <f>P6+P7+P8</f>
        <v>255</v>
      </c>
      <c r="Q9" s="16">
        <f>Q8+Q7+Q6</f>
        <v>65</v>
      </c>
      <c r="R9" s="16">
        <f>R8+R7+R6</f>
        <v>32</v>
      </c>
      <c r="S9" s="16">
        <f>S8+S7+S6</f>
        <v>53</v>
      </c>
      <c r="T9" s="16">
        <f>T8+T7+T6</f>
        <v>1</v>
      </c>
      <c r="U9" s="16">
        <f>U6+U7+U8</f>
        <v>309</v>
      </c>
      <c r="V9" s="18" t="s">
        <v>83</v>
      </c>
      <c r="W9" s="16">
        <f>W6+W7+W8</f>
        <v>309</v>
      </c>
      <c r="X9" s="73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9770</v>
      </c>
      <c r="DH9" s="16" t="e">
        <f>DH6+#REF!+DH7+DH8</f>
        <v>#REF!</v>
      </c>
      <c r="DI9" s="16" t="e">
        <f>DI6+#REF!+DI7+DI8</f>
        <v>#REF!</v>
      </c>
      <c r="DJ9" s="16">
        <f>DJ6+DJ7+DJ8</f>
        <v>6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85">
        <v>14373</v>
      </c>
      <c r="D10" s="58">
        <v>50</v>
      </c>
      <c r="E10" s="58">
        <v>48</v>
      </c>
      <c r="F10" s="58">
        <v>39</v>
      </c>
      <c r="G10" s="58">
        <v>39</v>
      </c>
      <c r="H10" s="58">
        <v>44</v>
      </c>
      <c r="I10" s="58">
        <v>43</v>
      </c>
      <c r="J10" s="39">
        <v>12012</v>
      </c>
      <c r="K10" s="17">
        <v>77</v>
      </c>
      <c r="L10" s="13">
        <v>3.8</v>
      </c>
      <c r="M10" s="86">
        <v>3.2</v>
      </c>
      <c r="N10" s="40">
        <v>12.2</v>
      </c>
      <c r="O10" s="61">
        <v>11.7</v>
      </c>
      <c r="P10" s="39">
        <f t="shared" ref="P10:P15" si="1">H10</f>
        <v>44</v>
      </c>
      <c r="Q10" s="62">
        <v>5</v>
      </c>
      <c r="R10" s="39"/>
      <c r="S10" s="74" t="s">
        <v>82</v>
      </c>
      <c r="T10" s="75"/>
      <c r="U10" s="76" t="s">
        <v>66</v>
      </c>
      <c r="V10" s="66"/>
      <c r="W10" s="74" t="s">
        <v>71</v>
      </c>
      <c r="X10" s="61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2000</v>
      </c>
      <c r="DH10" s="68"/>
      <c r="DI10" s="68"/>
      <c r="DJ10" s="77">
        <v>20</v>
      </c>
      <c r="DN10" s="87"/>
    </row>
    <row r="11" spans="1:194" ht="18" customHeight="1" thickBot="1">
      <c r="A11" s="88" t="s">
        <v>27</v>
      </c>
      <c r="B11" s="85">
        <v>74</v>
      </c>
      <c r="C11" s="85">
        <v>2165</v>
      </c>
      <c r="D11" s="89">
        <v>10</v>
      </c>
      <c r="E11" s="89">
        <v>13</v>
      </c>
      <c r="F11" s="89">
        <v>8</v>
      </c>
      <c r="G11" s="89">
        <v>10</v>
      </c>
      <c r="H11" s="89">
        <v>9</v>
      </c>
      <c r="I11" s="58">
        <v>11</v>
      </c>
      <c r="J11" s="39">
        <v>1988</v>
      </c>
      <c r="K11" s="17">
        <f>F11/D11*100</f>
        <v>80</v>
      </c>
      <c r="L11" s="13">
        <v>3.8</v>
      </c>
      <c r="M11" s="78" t="s">
        <v>61</v>
      </c>
      <c r="N11" s="40">
        <f t="shared" ref="N11:N24" si="2">D11/B11*100</f>
        <v>13.513513513513514</v>
      </c>
      <c r="O11" s="90">
        <v>13</v>
      </c>
      <c r="P11" s="39">
        <f>H11</f>
        <v>9</v>
      </c>
      <c r="Q11" s="91">
        <v>2</v>
      </c>
      <c r="R11" s="92"/>
      <c r="S11" s="22" t="s">
        <v>80</v>
      </c>
      <c r="T11" s="93"/>
      <c r="U11" s="94"/>
      <c r="V11" s="66"/>
      <c r="W11" s="22" t="s">
        <v>72</v>
      </c>
      <c r="X11" s="95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1600</v>
      </c>
      <c r="DH11" s="68"/>
      <c r="DI11" s="68"/>
      <c r="DJ11" s="77">
        <v>10</v>
      </c>
      <c r="DK11" s="1" t="s">
        <v>28</v>
      </c>
      <c r="DL11" s="1" t="s">
        <v>28</v>
      </c>
    </row>
    <row r="12" spans="1:194" s="82" customFormat="1" ht="2.2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78"/>
      <c r="N12" s="40"/>
      <c r="O12" s="61"/>
      <c r="P12" s="39"/>
      <c r="Q12" s="62"/>
      <c r="R12" s="79"/>
      <c r="S12" s="74"/>
      <c r="T12" s="75"/>
      <c r="U12" s="76"/>
      <c r="V12" s="66"/>
      <c r="W12" s="74"/>
      <c r="X12" s="61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8"/>
      <c r="DH12" s="68"/>
      <c r="DI12" s="68"/>
      <c r="DJ12" s="77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6" t="s">
        <v>29</v>
      </c>
      <c r="B13" s="85">
        <v>120</v>
      </c>
      <c r="C13" s="85">
        <v>4752</v>
      </c>
      <c r="D13" s="89">
        <v>20</v>
      </c>
      <c r="E13" s="89">
        <v>21</v>
      </c>
      <c r="F13" s="89">
        <v>16</v>
      </c>
      <c r="G13" s="89">
        <v>17</v>
      </c>
      <c r="H13" s="89">
        <v>17</v>
      </c>
      <c r="I13" s="58">
        <v>19</v>
      </c>
      <c r="J13" s="39">
        <v>3902</v>
      </c>
      <c r="K13" s="17">
        <f t="shared" ref="K13:K25" si="3">F13/D13*100</f>
        <v>80</v>
      </c>
      <c r="L13" s="13">
        <f t="shared" ref="L13:L23" si="4">H13*3.4/F13</f>
        <v>3.6124999999999998</v>
      </c>
      <c r="M13" s="78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85">
        <v>31</v>
      </c>
      <c r="R13" s="85">
        <v>5</v>
      </c>
      <c r="S13" s="22" t="s">
        <v>87</v>
      </c>
      <c r="T13" s="97"/>
      <c r="U13" s="93" t="s">
        <v>69</v>
      </c>
      <c r="V13" s="22"/>
      <c r="W13" s="22" t="s">
        <v>68</v>
      </c>
      <c r="X13" s="95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8"/>
      <c r="DG13" s="99">
        <v>6600</v>
      </c>
      <c r="DH13" s="100"/>
      <c r="DI13" s="68"/>
      <c r="DJ13" s="77"/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2833</v>
      </c>
      <c r="D14" s="58">
        <v>11</v>
      </c>
      <c r="E14" s="58">
        <v>10</v>
      </c>
      <c r="F14" s="58">
        <v>9</v>
      </c>
      <c r="G14" s="58">
        <v>9</v>
      </c>
      <c r="H14" s="58">
        <v>10</v>
      </c>
      <c r="I14" s="58">
        <v>10</v>
      </c>
      <c r="J14" s="39">
        <v>2510</v>
      </c>
      <c r="K14" s="17">
        <f t="shared" si="3"/>
        <v>81.818181818181827</v>
      </c>
      <c r="L14" s="13">
        <f t="shared" si="4"/>
        <v>3.7777777777777777</v>
      </c>
      <c r="M14" s="78" t="s">
        <v>20</v>
      </c>
      <c r="N14" s="40">
        <f t="shared" si="2"/>
        <v>10.476190476190476</v>
      </c>
      <c r="O14" s="61">
        <v>11.1</v>
      </c>
      <c r="P14" s="39">
        <f t="shared" si="1"/>
        <v>10</v>
      </c>
      <c r="Q14" s="39">
        <v>1</v>
      </c>
      <c r="R14" s="39"/>
      <c r="S14" s="74" t="s">
        <v>79</v>
      </c>
      <c r="T14" s="75"/>
      <c r="U14" s="75" t="s">
        <v>41</v>
      </c>
      <c r="V14" s="74"/>
      <c r="W14" s="74" t="s">
        <v>73</v>
      </c>
      <c r="X14" s="61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8"/>
      <c r="DH14" s="68"/>
      <c r="DI14" s="68"/>
      <c r="DJ14" s="77"/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6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78"/>
      <c r="N15" s="40"/>
      <c r="O15" s="61">
        <v>11.5</v>
      </c>
      <c r="P15" s="39">
        <f t="shared" si="1"/>
        <v>0</v>
      </c>
      <c r="Q15" s="39"/>
      <c r="R15" s="39"/>
      <c r="S15" s="74"/>
      <c r="T15" s="75"/>
      <c r="U15" s="75"/>
      <c r="V15" s="74"/>
      <c r="W15" s="74" t="s">
        <v>37</v>
      </c>
      <c r="X15" s="61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8"/>
      <c r="DH15" s="81"/>
      <c r="DI15" s="81"/>
      <c r="DJ15" s="77"/>
      <c r="DK15" s="1" t="s">
        <v>24</v>
      </c>
      <c r="DL15" s="1" t="s">
        <v>33</v>
      </c>
      <c r="DP15" s="83"/>
    </row>
    <row r="16" spans="1:194" ht="16.5" customHeight="1" thickBot="1">
      <c r="A16" s="15" t="s">
        <v>34</v>
      </c>
      <c r="B16" s="39">
        <v>204</v>
      </c>
      <c r="C16" s="39">
        <v>3760</v>
      </c>
      <c r="D16" s="58">
        <v>14</v>
      </c>
      <c r="E16" s="58">
        <v>15</v>
      </c>
      <c r="F16" s="58">
        <v>13</v>
      </c>
      <c r="G16" s="58">
        <v>13</v>
      </c>
      <c r="H16" s="58">
        <v>13</v>
      </c>
      <c r="I16" s="58">
        <v>14</v>
      </c>
      <c r="J16" s="39">
        <v>3328</v>
      </c>
      <c r="K16" s="17">
        <f t="shared" si="3"/>
        <v>92.857142857142861</v>
      </c>
      <c r="L16" s="13">
        <f>H16*3.4/F16</f>
        <v>3.3999999999999995</v>
      </c>
      <c r="M16" s="78" t="s">
        <v>35</v>
      </c>
      <c r="N16" s="40">
        <f>D16/B16*100</f>
        <v>6.8627450980392162</v>
      </c>
      <c r="O16" s="61">
        <v>7.8</v>
      </c>
      <c r="P16" s="39">
        <f>H16</f>
        <v>13</v>
      </c>
      <c r="Q16" s="39">
        <v>2</v>
      </c>
      <c r="R16" s="39"/>
      <c r="S16" s="74" t="s">
        <v>84</v>
      </c>
      <c r="T16" s="75"/>
      <c r="U16" s="75" t="s">
        <v>65</v>
      </c>
      <c r="V16" s="74"/>
      <c r="W16" s="74" t="s">
        <v>65</v>
      </c>
      <c r="X16" s="61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8"/>
      <c r="DH16" s="81"/>
      <c r="DI16" s="81"/>
      <c r="DJ16" s="77">
        <v>5</v>
      </c>
    </row>
    <row r="17" spans="1:194" ht="17.25" customHeight="1" thickBot="1">
      <c r="A17" s="15" t="s">
        <v>36</v>
      </c>
      <c r="B17" s="39">
        <v>115</v>
      </c>
      <c r="C17" s="39">
        <v>1233</v>
      </c>
      <c r="D17" s="58">
        <v>5</v>
      </c>
      <c r="E17" s="58">
        <v>7</v>
      </c>
      <c r="F17" s="58">
        <v>4</v>
      </c>
      <c r="G17" s="58">
        <v>6</v>
      </c>
      <c r="H17" s="58">
        <v>4</v>
      </c>
      <c r="I17" s="58">
        <v>6</v>
      </c>
      <c r="J17" s="39">
        <v>908</v>
      </c>
      <c r="K17" s="17">
        <f t="shared" si="3"/>
        <v>80</v>
      </c>
      <c r="L17" s="13">
        <f t="shared" si="4"/>
        <v>3.4</v>
      </c>
      <c r="M17" s="78" t="s">
        <v>35</v>
      </c>
      <c r="N17" s="40">
        <f t="shared" si="2"/>
        <v>4.3478260869565215</v>
      </c>
      <c r="O17" s="61">
        <v>6.7</v>
      </c>
      <c r="P17" s="39">
        <f t="shared" ref="P17" si="5">H17</f>
        <v>4</v>
      </c>
      <c r="Q17" s="39"/>
      <c r="R17" s="39"/>
      <c r="S17" s="74"/>
      <c r="T17" s="75"/>
      <c r="U17" s="75"/>
      <c r="V17" s="74"/>
      <c r="W17" s="74" t="s">
        <v>74</v>
      </c>
      <c r="X17" s="61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8"/>
      <c r="DH17" s="81"/>
      <c r="DI17" s="81"/>
      <c r="DJ17" s="77"/>
    </row>
    <row r="18" spans="1:194" ht="18" customHeight="1" thickBot="1">
      <c r="A18" s="15" t="s">
        <v>38</v>
      </c>
      <c r="B18" s="58">
        <v>75</v>
      </c>
      <c r="C18" s="58">
        <v>458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348</v>
      </c>
      <c r="K18" s="17">
        <f t="shared" si="3"/>
        <v>100</v>
      </c>
      <c r="L18" s="13">
        <f t="shared" si="4"/>
        <v>3.4</v>
      </c>
      <c r="M18" s="78" t="s">
        <v>35</v>
      </c>
      <c r="N18" s="40">
        <f t="shared" si="2"/>
        <v>2.666666666666667</v>
      </c>
      <c r="O18" s="61">
        <v>4</v>
      </c>
      <c r="P18" s="101">
        <f t="shared" ref="P18:P23" si="6">H18</f>
        <v>2</v>
      </c>
      <c r="Q18" s="39"/>
      <c r="R18" s="74"/>
      <c r="S18" s="58"/>
      <c r="T18" s="64"/>
      <c r="U18" s="75"/>
      <c r="V18" s="74"/>
      <c r="W18" s="39"/>
      <c r="X18" s="61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102"/>
      <c r="DG18" s="68"/>
      <c r="DH18" s="81"/>
      <c r="DI18" s="81"/>
      <c r="DJ18" s="77"/>
    </row>
    <row r="19" spans="1:194" ht="18" customHeight="1" thickBot="1">
      <c r="A19" s="15" t="s">
        <v>39</v>
      </c>
      <c r="B19" s="39">
        <v>104</v>
      </c>
      <c r="C19" s="39">
        <v>1538</v>
      </c>
      <c r="D19" s="58">
        <v>6</v>
      </c>
      <c r="E19" s="58">
        <v>8</v>
      </c>
      <c r="F19" s="58">
        <v>5</v>
      </c>
      <c r="G19" s="58">
        <v>7</v>
      </c>
      <c r="H19" s="58">
        <v>5</v>
      </c>
      <c r="I19" s="58">
        <v>7</v>
      </c>
      <c r="J19" s="39">
        <v>1158</v>
      </c>
      <c r="K19" s="17">
        <f t="shared" si="3"/>
        <v>83.333333333333343</v>
      </c>
      <c r="L19" s="13">
        <f t="shared" si="4"/>
        <v>3.4</v>
      </c>
      <c r="M19" s="78" t="s">
        <v>20</v>
      </c>
      <c r="N19" s="40">
        <f t="shared" si="2"/>
        <v>5.7692307692307692</v>
      </c>
      <c r="O19" s="61">
        <v>8.1</v>
      </c>
      <c r="P19" s="101">
        <f t="shared" si="6"/>
        <v>5</v>
      </c>
      <c r="Q19" s="39"/>
      <c r="R19" s="39"/>
      <c r="S19" s="74"/>
      <c r="T19" s="75"/>
      <c r="U19" s="78"/>
      <c r="V19" s="74"/>
      <c r="W19" s="74" t="s">
        <v>74</v>
      </c>
      <c r="X19" s="61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102"/>
      <c r="DG19" s="68"/>
      <c r="DH19" s="81"/>
      <c r="DI19" s="81"/>
      <c r="DJ19" s="77"/>
    </row>
    <row r="20" spans="1:194" ht="18" customHeight="1" thickBot="1">
      <c r="A20" s="15" t="s">
        <v>67</v>
      </c>
      <c r="B20" s="39">
        <v>60</v>
      </c>
      <c r="C20" s="39">
        <v>1142</v>
      </c>
      <c r="D20" s="58">
        <v>5</v>
      </c>
      <c r="E20" s="58">
        <v>4</v>
      </c>
      <c r="F20" s="58">
        <v>4</v>
      </c>
      <c r="G20" s="58">
        <v>3</v>
      </c>
      <c r="H20" s="58">
        <v>4</v>
      </c>
      <c r="I20" s="58">
        <v>3</v>
      </c>
      <c r="J20" s="39">
        <v>886</v>
      </c>
      <c r="K20" s="17">
        <f t="shared" si="3"/>
        <v>80</v>
      </c>
      <c r="L20" s="13">
        <f>H20*3.4/F20</f>
        <v>3.4</v>
      </c>
      <c r="M20" s="78" t="s">
        <v>40</v>
      </c>
      <c r="N20" s="40">
        <f t="shared" si="2"/>
        <v>8.3333333333333321</v>
      </c>
      <c r="O20" s="61">
        <v>7.8</v>
      </c>
      <c r="P20" s="101">
        <f t="shared" si="6"/>
        <v>4</v>
      </c>
      <c r="Q20" s="39"/>
      <c r="R20" s="39"/>
      <c r="S20" s="74"/>
      <c r="T20" s="75"/>
      <c r="U20" s="75"/>
      <c r="V20" s="74"/>
      <c r="W20" s="74" t="s">
        <v>75</v>
      </c>
      <c r="X20" s="61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102"/>
      <c r="DG20" s="68"/>
      <c r="DH20" s="81"/>
      <c r="DI20" s="81"/>
      <c r="DJ20" s="77">
        <v>4</v>
      </c>
    </row>
    <row r="21" spans="1:194" ht="18" customHeight="1" thickBot="1">
      <c r="A21" s="15" t="s">
        <v>55</v>
      </c>
      <c r="B21" s="39">
        <v>25</v>
      </c>
      <c r="C21" s="39">
        <v>799</v>
      </c>
      <c r="D21" s="58">
        <v>3</v>
      </c>
      <c r="E21" s="58">
        <v>3</v>
      </c>
      <c r="F21" s="58">
        <v>3</v>
      </c>
      <c r="G21" s="58">
        <v>2</v>
      </c>
      <c r="H21" s="58">
        <v>3</v>
      </c>
      <c r="I21" s="58">
        <v>2</v>
      </c>
      <c r="J21" s="39">
        <v>727</v>
      </c>
      <c r="K21" s="17">
        <f t="shared" si="3"/>
        <v>100</v>
      </c>
      <c r="L21" s="13">
        <f t="shared" si="4"/>
        <v>3.4</v>
      </c>
      <c r="M21" s="78" t="s">
        <v>41</v>
      </c>
      <c r="N21" s="40">
        <f t="shared" si="2"/>
        <v>12</v>
      </c>
      <c r="O21" s="61">
        <v>8.6</v>
      </c>
      <c r="P21" s="101">
        <f t="shared" si="6"/>
        <v>3</v>
      </c>
      <c r="Q21" s="39"/>
      <c r="R21" s="39"/>
      <c r="S21" s="74"/>
      <c r="T21" s="75"/>
      <c r="U21" s="75"/>
      <c r="V21" s="74"/>
      <c r="W21" s="74" t="s">
        <v>72</v>
      </c>
      <c r="X21" s="61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102"/>
      <c r="DG21" s="68"/>
      <c r="DH21" s="81"/>
      <c r="DI21" s="81"/>
      <c r="DJ21" s="77"/>
    </row>
    <row r="22" spans="1:194" ht="18" customHeight="1" thickBot="1">
      <c r="A22" s="15" t="s">
        <v>42</v>
      </c>
      <c r="B22" s="58">
        <v>88</v>
      </c>
      <c r="C22" s="58">
        <v>2947</v>
      </c>
      <c r="D22" s="39">
        <v>11</v>
      </c>
      <c r="E22" s="39">
        <v>7</v>
      </c>
      <c r="F22" s="39">
        <v>9</v>
      </c>
      <c r="G22" s="39">
        <v>6</v>
      </c>
      <c r="H22" s="39">
        <v>10</v>
      </c>
      <c r="I22" s="39">
        <v>7</v>
      </c>
      <c r="J22" s="39">
        <v>2498</v>
      </c>
      <c r="K22" s="17">
        <f>F22/D22*100</f>
        <v>81.818181818181827</v>
      </c>
      <c r="L22" s="13">
        <f>H22*3.4/F22</f>
        <v>3.7777777777777777</v>
      </c>
      <c r="M22" s="78" t="s">
        <v>40</v>
      </c>
      <c r="N22" s="40">
        <f>D22/B22*100</f>
        <v>12.5</v>
      </c>
      <c r="O22" s="61">
        <v>13.7</v>
      </c>
      <c r="P22" s="39">
        <f t="shared" si="6"/>
        <v>10</v>
      </c>
      <c r="Q22" s="39"/>
      <c r="R22" s="74"/>
      <c r="S22" s="58"/>
      <c r="T22" s="64"/>
      <c r="U22" s="75" t="s">
        <v>64</v>
      </c>
      <c r="V22" s="74"/>
      <c r="W22" s="39">
        <v>14</v>
      </c>
      <c r="X22" s="61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102"/>
      <c r="DG22" s="68"/>
      <c r="DH22" s="68"/>
      <c r="DI22" s="68"/>
      <c r="DJ22" s="68"/>
    </row>
    <row r="23" spans="1:194" ht="20.25" customHeight="1" thickBot="1">
      <c r="A23" s="15" t="s">
        <v>50</v>
      </c>
      <c r="B23" s="58">
        <v>50</v>
      </c>
      <c r="C23" s="58">
        <v>555</v>
      </c>
      <c r="D23" s="39">
        <v>3</v>
      </c>
      <c r="E23" s="39">
        <v>2</v>
      </c>
      <c r="F23" s="39">
        <v>3</v>
      </c>
      <c r="G23" s="39">
        <v>2</v>
      </c>
      <c r="H23" s="39">
        <v>3</v>
      </c>
      <c r="I23" s="39">
        <v>2</v>
      </c>
      <c r="J23" s="39">
        <v>395</v>
      </c>
      <c r="K23" s="17">
        <f>F23/D23*100</f>
        <v>100</v>
      </c>
      <c r="L23" s="13">
        <f t="shared" si="4"/>
        <v>3.4</v>
      </c>
      <c r="M23" s="78" t="s">
        <v>51</v>
      </c>
      <c r="N23" s="40">
        <f t="shared" si="2"/>
        <v>6</v>
      </c>
      <c r="O23" s="61">
        <v>5.7</v>
      </c>
      <c r="P23" s="39">
        <f t="shared" si="6"/>
        <v>3</v>
      </c>
      <c r="Q23" s="39"/>
      <c r="R23" s="74"/>
      <c r="S23" s="58"/>
      <c r="T23" s="64"/>
      <c r="U23" s="75"/>
      <c r="V23" s="74"/>
      <c r="W23" s="39">
        <v>3</v>
      </c>
      <c r="X23" s="61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102"/>
      <c r="DG23" s="68"/>
      <c r="DH23" s="68"/>
      <c r="DI23" s="68"/>
      <c r="DJ23" s="68"/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36848</v>
      </c>
      <c r="D24" s="42">
        <f>D10+D11+D12+D13+D14+D15+D16+D17+D18+D19+D20+D21+D22+D23</f>
        <v>140</v>
      </c>
      <c r="E24" s="42">
        <f>E10+E11+E12+E13+E14+E15+E16+E17+E18+E19+E20+E21+E22+E23</f>
        <v>150</v>
      </c>
      <c r="F24" s="42">
        <f>F10+F11+F12+F13+F14+F15+F16+F17+F18+F19+F20+F21+F22+F23</f>
        <v>115</v>
      </c>
      <c r="G24" s="42">
        <f>G23+G22+G21+G20+G19+G18+G17+G16+G15+G14+G13+G11+G10</f>
        <v>124</v>
      </c>
      <c r="H24" s="42">
        <f>H23+H22+H21+H20+H19+H18+H17+H16+H15+H14+H13+H12+H11+H10</f>
        <v>124</v>
      </c>
      <c r="I24" s="42">
        <f>I10+I11+I12+I13+I14+I15+I16+I17+I18+I19+I20+I21+I22+I23</f>
        <v>134</v>
      </c>
      <c r="J24" s="42">
        <f>J23+J22+J21+J20+J19+J18+J17+J16+J15+J14+J13+J11+J10</f>
        <v>30863</v>
      </c>
      <c r="K24" s="17">
        <f t="shared" si="3"/>
        <v>82.142857142857139</v>
      </c>
      <c r="L24" s="13">
        <f>H24*3.4/F24</f>
        <v>3.6660869565217387</v>
      </c>
      <c r="M24" s="43">
        <f>(M10+M11+M13+M14+M16+M17+M18+M19+M20+M21+M23)/11</f>
        <v>3.0909090909090908</v>
      </c>
      <c r="N24" s="40">
        <f t="shared" si="2"/>
        <v>9.79020979020979</v>
      </c>
      <c r="O24" s="44">
        <v>10.1</v>
      </c>
      <c r="P24" s="39">
        <f>P23+P22+P21+P20+P19+P18+P17+P16+P15+P14+P13+P12+P11+P10</f>
        <v>124</v>
      </c>
      <c r="Q24" s="45">
        <f>Q10+Q11+Q12+Q13+Q14+Q15+Q16+Q17+Q18+Q19+Q20+Q21+Q22+Q23</f>
        <v>41</v>
      </c>
      <c r="R24" s="45">
        <f>R10+R11+R12+R13+R14+R15+R16+R17+R18+R19+R20+R21+R23</f>
        <v>5</v>
      </c>
      <c r="S24" s="45">
        <f>S23+S22+S21+S20+S19+S18+S17+S16+S15+S14+S13+S12+S11+S10</f>
        <v>50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10200</v>
      </c>
      <c r="DH24" s="50">
        <f>DH12+DH11+DH10</f>
        <v>0</v>
      </c>
      <c r="DI24" s="51">
        <f>SUM(DI10:DI14)</f>
        <v>0</v>
      </c>
      <c r="DJ24" s="52">
        <f>SUM(DJ10:DJ23)</f>
        <v>39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99398</v>
      </c>
      <c r="D25" s="16">
        <f>D24+D9</f>
        <v>386</v>
      </c>
      <c r="E25" s="16">
        <f>E24+E9</f>
        <v>381</v>
      </c>
      <c r="F25" s="25">
        <f t="shared" si="9"/>
        <v>347</v>
      </c>
      <c r="G25" s="25">
        <f t="shared" si="9"/>
        <v>336</v>
      </c>
      <c r="H25" s="16">
        <f t="shared" si="9"/>
        <v>379</v>
      </c>
      <c r="I25" s="16">
        <f t="shared" si="9"/>
        <v>366</v>
      </c>
      <c r="J25" s="16">
        <f>J24+J9</f>
        <v>96330</v>
      </c>
      <c r="K25" s="17">
        <f t="shared" si="3"/>
        <v>89.896373056994818</v>
      </c>
      <c r="L25" s="13">
        <f>H25*3.4/F25</f>
        <v>3.7135446685878959</v>
      </c>
      <c r="M25" s="26">
        <f>(M9+M24)/2</f>
        <v>3.1754545454545453</v>
      </c>
      <c r="N25" s="27">
        <f>D25/B25*100</f>
        <v>14.846153846153845</v>
      </c>
      <c r="O25" s="27">
        <v>13.8</v>
      </c>
      <c r="P25" s="28">
        <f>P24+P9</f>
        <v>379</v>
      </c>
      <c r="Q25" s="16">
        <f>Q24+Q9</f>
        <v>106</v>
      </c>
      <c r="R25" s="16">
        <f>R24+R9</f>
        <v>37</v>
      </c>
      <c r="S25" s="16">
        <f>S9+S24</f>
        <v>103</v>
      </c>
      <c r="T25" s="16">
        <f>T9+T24</f>
        <v>1</v>
      </c>
      <c r="U25" s="16">
        <f>U9+U24</f>
        <v>504</v>
      </c>
      <c r="V25" s="18" t="s">
        <v>83</v>
      </c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19970</v>
      </c>
      <c r="DH25" s="30" t="e">
        <f>DH24+DH9</f>
        <v>#REF!</v>
      </c>
      <c r="DI25" s="30" t="e">
        <f>DI24+DI9</f>
        <v>#REF!</v>
      </c>
      <c r="DJ25" s="31">
        <f>DJ24+DJ9</f>
        <v>45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04">
        <f>D25-E25</f>
        <v>5</v>
      </c>
      <c r="E26" s="105"/>
      <c r="F26" s="104">
        <f>F25-G25</f>
        <v>11</v>
      </c>
      <c r="G26" s="105"/>
      <c r="H26" s="106">
        <f>H25-I25</f>
        <v>13</v>
      </c>
      <c r="I26" s="107"/>
      <c r="J26" s="33"/>
      <c r="K26" s="34"/>
      <c r="L26" s="21"/>
      <c r="M26" s="21"/>
      <c r="N26" s="21"/>
      <c r="O26" s="21"/>
      <c r="P26" s="35"/>
      <c r="Q26" s="22" t="s">
        <v>89</v>
      </c>
      <c r="R26" s="22" t="s">
        <v>81</v>
      </c>
      <c r="S26" s="22" t="s">
        <v>90</v>
      </c>
      <c r="T26" s="22" t="s">
        <v>37</v>
      </c>
      <c r="U26" s="22" t="s">
        <v>77</v>
      </c>
      <c r="V26" s="22" t="s">
        <v>86</v>
      </c>
      <c r="W26" s="55">
        <v>390</v>
      </c>
      <c r="X26" s="56">
        <v>21.7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26325</v>
      </c>
      <c r="DH26" s="14"/>
      <c r="DI26" s="14"/>
      <c r="DJ26" s="14">
        <v>36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 t="s">
        <v>28</v>
      </c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2022-09-01T03:29:43Z</cp:lastPrinted>
  <dcterms:created xsi:type="dcterms:W3CDTF">2020-08-31T08:55:27Z</dcterms:created>
  <dcterms:modified xsi:type="dcterms:W3CDTF">2022-09-01T03:35:49Z</dcterms:modified>
</cp:coreProperties>
</file>