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C9" i="1"/>
  <c r="N16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<sst xmlns="http://schemas.openxmlformats.org/spreadsheetml/2006/main" count="333" uniqueCount="89">
  <si>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</si>
  <si>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</si>
  <si>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</si>
  <si>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</si>
  <si>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</si>
  <si>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</si>
  <si>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</si>
  <si>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</si>
  <si>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</si>
  <si>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</si>
  <si>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</si>
  <si>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</si>
  <si>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</si>
  <si>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</si>
  <si>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</si>
  <si>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</si>
  <si>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</si>
  <si>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</si>
  <si>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</si>
  <si>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</si>
  <si>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</si>
  <si>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</si>
  <si>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</si>
  <si>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</si>
  <si>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</si>
  <si>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</si>
  <si>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</si>
  <si>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</si>
  <si>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</si>
  <si>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</si>
  <si>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</si>
  <si>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</si>
  <si>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</si>
  <si>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</si>
  <si>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</si>
  <si>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</si>
  <si>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</si>
  <si>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</si>
  <si>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</si>
  <si>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</si>
  <si>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</si>
  <si>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</si>
  <si>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</si>
  <si>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</si>
  <si>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</si>
  <si>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</si>
  <si>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</si>
  <si>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</si>
  <si>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</si>
  <si>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</si>
  <si>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</si>
  <si>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</si>
  <si>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</si>
  <si>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</si>
  <si>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</si>
  <si>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</si>
  <si>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</si>
  <si>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</si>
  <si>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</si>
  <si>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</si>
  <si>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</si>
  <si>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</si>
  <si>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</si>
  <si>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</si>
  <si>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</si>
  <si>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</si>
  <si>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</si>
  <si>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</si>
  <si>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</si>
  <si>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</si>
  <si>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</si>
  <si>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</si>
  <si>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</si>
  <si>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</si>
  <si>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</si>
  <si>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</si>
  <si>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</si>
  <si>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</si>
  <si>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</si>
  <si>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</si>
  <si>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5</t>
  </si>
  <si>
    <t>39</t>
  </si>
  <si>
    <t>20</t>
  </si>
  <si>
    <t>1-1</t>
  </si>
  <si>
    <t>10</t>
  </si>
  <si>
    <t>3,37</t>
  </si>
  <si>
    <t>74</t>
  </si>
  <si>
    <t>184</t>
  </si>
  <si>
    <t>СВОДКА ПО НАДОЮ МОЛОКА ЗА 27.06.2022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</si>
</sst>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2" t="s">
        <v>88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</row>
    <row r="2" spans="1:194" ht="12.75" customHeight="1">
      <c r="A2" s="123" t="s">
        <v>28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CH2" s="123"/>
      <c r="CI2" s="123"/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3"/>
      <c r="CU2" s="123"/>
      <c r="CV2" s="123"/>
      <c r="CW2" s="123"/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3"/>
      <c r="DI2" s="123"/>
      <c r="DJ2" s="123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1" t="s">
        <v>0</v>
      </c>
      <c r="B4" s="124" t="s">
        <v>1</v>
      </c>
      <c r="C4" s="111" t="s">
        <v>60</v>
      </c>
      <c r="D4" s="115" t="s">
        <v>2</v>
      </c>
      <c r="E4" s="116"/>
      <c r="F4" s="116"/>
      <c r="G4" s="116"/>
      <c r="H4" s="116"/>
      <c r="I4" s="117"/>
      <c r="J4" s="111" t="s">
        <v>59</v>
      </c>
      <c r="K4" s="118" t="s">
        <v>3</v>
      </c>
      <c r="L4" s="111" t="s">
        <v>4</v>
      </c>
      <c r="M4" s="111" t="s">
        <v>5</v>
      </c>
      <c r="N4" s="130" t="s">
        <v>6</v>
      </c>
      <c r="O4" s="131"/>
      <c r="P4" s="111" t="s">
        <v>52</v>
      </c>
      <c r="Q4" s="113" t="s">
        <v>7</v>
      </c>
      <c r="R4" s="114"/>
      <c r="S4" s="115" t="s">
        <v>8</v>
      </c>
      <c r="T4" s="116"/>
      <c r="U4" s="117"/>
      <c r="V4" s="118" t="s">
        <v>9</v>
      </c>
      <c r="W4" s="120" t="s">
        <v>68</v>
      </c>
      <c r="X4" s="121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9" t="s">
        <v>10</v>
      </c>
      <c r="DH4" s="109" t="s">
        <v>10</v>
      </c>
      <c r="DI4" s="109" t="s">
        <v>11</v>
      </c>
      <c r="DJ4" s="126" t="s">
        <v>76</v>
      </c>
    </row>
    <row r="5" spans="1:194" ht="53.25" customHeight="1" thickBot="1">
      <c r="A5" s="112"/>
      <c r="B5" s="125"/>
      <c r="C5" s="112"/>
      <c r="D5" s="128" t="s">
        <v>57</v>
      </c>
      <c r="E5" s="129"/>
      <c r="F5" s="128" t="s">
        <v>58</v>
      </c>
      <c r="G5" s="129"/>
      <c r="H5" s="128" t="s">
        <v>63</v>
      </c>
      <c r="I5" s="129"/>
      <c r="J5" s="112"/>
      <c r="K5" s="119"/>
      <c r="L5" s="112"/>
      <c r="M5" s="112"/>
      <c r="N5" s="9" t="s">
        <v>56</v>
      </c>
      <c r="O5" s="9" t="s">
        <v>47</v>
      </c>
      <c r="P5" s="112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9"/>
      <c r="W5" s="104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0"/>
      <c r="DH5" s="110"/>
      <c r="DI5" s="110"/>
      <c r="DJ5" s="127"/>
    </row>
    <row r="6" spans="1:194" ht="23.25" customHeight="1" thickBot="1">
      <c r="A6" s="57" t="s">
        <v>18</v>
      </c>
      <c r="B6" s="58">
        <v>905</v>
      </c>
      <c r="C6" s="39">
        <v>43230</v>
      </c>
      <c r="D6" s="39">
        <v>242</v>
      </c>
      <c r="E6" s="39">
        <v>203</v>
      </c>
      <c r="F6" s="39">
        <v>230</v>
      </c>
      <c r="G6" s="39">
        <v>186</v>
      </c>
      <c r="H6" s="39">
        <v>259</v>
      </c>
      <c r="I6" s="39">
        <v>209</v>
      </c>
      <c r="J6" s="39">
        <v>46616</v>
      </c>
      <c r="K6" s="59">
        <v>95</v>
      </c>
      <c r="L6" s="13">
        <v>3.7</v>
      </c>
      <c r="M6" s="60" t="s">
        <v>85</v>
      </c>
      <c r="N6" s="40">
        <v>26.8</v>
      </c>
      <c r="O6" s="61">
        <v>22.4</v>
      </c>
      <c r="P6" s="39">
        <f>H6</f>
        <v>259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2" customFormat="1" ht="21" customHeight="1" thickBot="1">
      <c r="A8" s="57" t="s">
        <v>22</v>
      </c>
      <c r="B8" s="58">
        <v>250</v>
      </c>
      <c r="C8" s="93">
        <v>3299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2452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>
        <v>15</v>
      </c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101"/>
      <c r="DO8" s="101"/>
      <c r="DP8" s="101"/>
      <c r="DQ8" s="101"/>
      <c r="DR8" s="101"/>
      <c r="DS8" s="101"/>
      <c r="DT8" s="101"/>
      <c r="DU8" s="101"/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  <c r="EM8" s="101"/>
      <c r="EN8" s="101"/>
      <c r="EO8" s="101"/>
      <c r="EP8" s="101"/>
      <c r="EQ8" s="101"/>
      <c r="ER8" s="101"/>
      <c r="ES8" s="101"/>
      <c r="ET8" s="101"/>
      <c r="EU8" s="101"/>
      <c r="EV8" s="101"/>
      <c r="EW8" s="101"/>
      <c r="EX8" s="101"/>
      <c r="EY8" s="101"/>
      <c r="EZ8" s="101"/>
      <c r="FA8" s="101"/>
      <c r="FB8" s="101"/>
      <c r="FC8" s="101"/>
      <c r="FD8" s="101"/>
      <c r="FE8" s="101"/>
      <c r="FF8" s="101"/>
      <c r="FG8" s="101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46529</v>
      </c>
      <c r="D9" s="71">
        <f>D6+D7+D8</f>
        <v>262</v>
      </c>
      <c r="E9" s="16">
        <f t="shared" si="0"/>
        <v>251</v>
      </c>
      <c r="F9" s="16">
        <f t="shared" si="0"/>
        <v>246</v>
      </c>
      <c r="G9" s="16">
        <f t="shared" si="0"/>
        <v>228</v>
      </c>
      <c r="H9" s="16">
        <f t="shared" si="0"/>
        <v>275</v>
      </c>
      <c r="I9" s="16">
        <f t="shared" si="0"/>
        <v>252</v>
      </c>
      <c r="J9" s="70">
        <f t="shared" si="0"/>
        <v>49068</v>
      </c>
      <c r="K9" s="17">
        <f>F9/D9*100</f>
        <v>93.893129770992374</v>
      </c>
      <c r="L9" s="13">
        <f>H9*3.4/F9</f>
        <v>3.8008130081300813</v>
      </c>
      <c r="M9" s="72">
        <f>(M6+M7+M8)/2</f>
        <v>3.26</v>
      </c>
      <c r="N9" s="73">
        <f>D9/B9*100</f>
        <v>22.683982683982684</v>
      </c>
      <c r="O9" s="73">
        <v>19.5</v>
      </c>
      <c r="P9" s="16">
        <f>P6+P7+P8</f>
        <v>275</v>
      </c>
      <c r="Q9" s="16">
        <f>Q8+Q7+Q6</f>
        <v>38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2" customFormat="1" ht="18.75" customHeight="1" thickBot="1">
      <c r="A10" s="15" t="s">
        <v>26</v>
      </c>
      <c r="B10" s="39">
        <v>410</v>
      </c>
      <c r="C10" s="74">
        <v>10902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9067</v>
      </c>
      <c r="K10" s="17">
        <v>76</v>
      </c>
      <c r="L10" s="13">
        <v>3.8</v>
      </c>
      <c r="M10" s="94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9</v>
      </c>
      <c r="R10" s="39"/>
      <c r="S10" s="75" t="s">
        <v>82</v>
      </c>
      <c r="T10" s="76"/>
      <c r="U10" s="77" t="s">
        <v>69</v>
      </c>
      <c r="V10" s="66" t="s">
        <v>83</v>
      </c>
      <c r="W10" s="75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1700</v>
      </c>
      <c r="DH10" s="68"/>
      <c r="DI10" s="68"/>
      <c r="DJ10" s="78">
        <v>0</v>
      </c>
      <c r="DK10" s="1"/>
      <c r="DL10" s="1"/>
      <c r="DM10" s="1"/>
      <c r="DN10" s="103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</row>
    <row r="11" spans="1:194" s="102" customFormat="1" ht="21" customHeight="1" thickBot="1">
      <c r="A11" s="79" t="s">
        <v>27</v>
      </c>
      <c r="B11" s="74">
        <v>86</v>
      </c>
      <c r="C11" s="74">
        <v>1535</v>
      </c>
      <c r="D11" s="80">
        <v>10</v>
      </c>
      <c r="E11" s="80">
        <v>13</v>
      </c>
      <c r="F11" s="80">
        <v>8</v>
      </c>
      <c r="G11" s="80">
        <v>10</v>
      </c>
      <c r="H11" s="80">
        <v>9</v>
      </c>
      <c r="I11" s="58">
        <v>11</v>
      </c>
      <c r="J11" s="39">
        <v>1421</v>
      </c>
      <c r="K11" s="17">
        <f>F11/D11*100</f>
        <v>80</v>
      </c>
      <c r="L11" s="13">
        <v>3.8</v>
      </c>
      <c r="M11" s="81" t="s">
        <v>61</v>
      </c>
      <c r="N11" s="40">
        <f t="shared" ref="N11:N24" si="2">D11/B11*100</f>
        <v>11.627906976744185</v>
      </c>
      <c r="O11" s="82">
        <v>13</v>
      </c>
      <c r="P11" s="39">
        <f>H11</f>
        <v>9</v>
      </c>
      <c r="Q11" s="83">
        <v>2</v>
      </c>
      <c r="R11" s="84"/>
      <c r="S11" s="22" t="s">
        <v>80</v>
      </c>
      <c r="T11" s="85"/>
      <c r="U11" s="86"/>
      <c r="V11" s="66"/>
      <c r="W11" s="22" t="s">
        <v>64</v>
      </c>
      <c r="X11" s="87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8">
        <v>130</v>
      </c>
      <c r="DK11" s="1" t="s">
        <v>28</v>
      </c>
      <c r="DL11" s="1" t="s">
        <v>28</v>
      </c>
      <c r="DM11" s="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</row>
    <row r="12" spans="1:194" s="91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1"/>
      <c r="N12" s="40"/>
      <c r="O12" s="61"/>
      <c r="P12" s="39"/>
      <c r="Q12" s="62"/>
      <c r="R12" s="88"/>
      <c r="S12" s="75"/>
      <c r="T12" s="76"/>
      <c r="U12" s="77"/>
      <c r="V12" s="66"/>
      <c r="W12" s="75"/>
      <c r="X12" s="61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68"/>
      <c r="DH12" s="68"/>
      <c r="DI12" s="68"/>
      <c r="DJ12" s="78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2" customFormat="1" ht="18.75" customHeight="1" thickBot="1">
      <c r="A13" s="95" t="s">
        <v>29</v>
      </c>
      <c r="B13" s="74">
        <v>120</v>
      </c>
      <c r="C13" s="74">
        <v>3432</v>
      </c>
      <c r="D13" s="80">
        <v>20</v>
      </c>
      <c r="E13" s="80">
        <v>21</v>
      </c>
      <c r="F13" s="80">
        <v>16</v>
      </c>
      <c r="G13" s="80">
        <v>17</v>
      </c>
      <c r="H13" s="80">
        <v>17</v>
      </c>
      <c r="I13" s="58">
        <v>19</v>
      </c>
      <c r="J13" s="39">
        <v>2797</v>
      </c>
      <c r="K13" s="17">
        <f t="shared" ref="K13:K25" si="3">F13/D13*100</f>
        <v>80</v>
      </c>
      <c r="L13" s="13">
        <f t="shared" ref="L13:L23" si="4">H13*3.4/F13</f>
        <v>3.6124999999999998</v>
      </c>
      <c r="M13" s="81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4">
        <v>8</v>
      </c>
      <c r="R13" s="74"/>
      <c r="S13" s="22" t="s">
        <v>79</v>
      </c>
      <c r="T13" s="85" t="s">
        <v>80</v>
      </c>
      <c r="U13" s="85" t="s">
        <v>81</v>
      </c>
      <c r="V13" s="22"/>
      <c r="W13" s="22" t="s">
        <v>66</v>
      </c>
      <c r="X13" s="87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6"/>
      <c r="DG13" s="97">
        <v>5200</v>
      </c>
      <c r="DH13" s="98"/>
      <c r="DI13" s="68"/>
      <c r="DJ13" s="78">
        <v>120</v>
      </c>
      <c r="DK13" s="1" t="s">
        <v>24</v>
      </c>
      <c r="DL13" s="1"/>
      <c r="DM13" s="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</row>
    <row r="14" spans="1:194" s="102" customFormat="1" ht="19.5" customHeight="1" thickBot="1">
      <c r="A14" s="15" t="s">
        <v>31</v>
      </c>
      <c r="B14" s="39">
        <v>105</v>
      </c>
      <c r="C14" s="39">
        <v>2031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1808</v>
      </c>
      <c r="K14" s="17">
        <f t="shared" si="3"/>
        <v>92.307692307692307</v>
      </c>
      <c r="L14" s="13">
        <f t="shared" si="4"/>
        <v>3.4</v>
      </c>
      <c r="M14" s="81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5" t="s">
        <v>84</v>
      </c>
      <c r="T14" s="76"/>
      <c r="U14" s="76" t="s">
        <v>41</v>
      </c>
      <c r="V14" s="75"/>
      <c r="W14" s="75" t="s">
        <v>65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>
        <v>175</v>
      </c>
      <c r="DK14" s="1" t="s">
        <v>24</v>
      </c>
      <c r="DL14" s="1"/>
      <c r="DM14" s="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1"/>
      <c r="N15" s="40"/>
      <c r="O15" s="61">
        <v>13.5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90"/>
      <c r="DI15" s="90"/>
      <c r="DJ15" s="78">
        <v>0</v>
      </c>
      <c r="DK15" s="1" t="s">
        <v>24</v>
      </c>
      <c r="DL15" s="1" t="s">
        <v>33</v>
      </c>
      <c r="DP15" s="92"/>
    </row>
    <row r="16" spans="1:194" s="102" customFormat="1" ht="16.5" customHeight="1" thickBot="1">
      <c r="A16" s="15" t="s">
        <v>34</v>
      </c>
      <c r="B16" s="39">
        <v>215</v>
      </c>
      <c r="C16" s="39">
        <v>2651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2284</v>
      </c>
      <c r="K16" s="17">
        <f t="shared" si="3"/>
        <v>95</v>
      </c>
      <c r="L16" s="13">
        <f>H16*3.4/F16</f>
        <v>3.4</v>
      </c>
      <c r="M16" s="81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5" t="s">
        <v>79</v>
      </c>
      <c r="T16" s="76"/>
      <c r="U16" s="76" t="s">
        <v>67</v>
      </c>
      <c r="V16" s="75"/>
      <c r="W16" s="75" t="s">
        <v>72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90"/>
      <c r="DI16" s="90"/>
      <c r="DJ16" s="78">
        <v>215</v>
      </c>
      <c r="DK16" s="1"/>
      <c r="DL16" s="1"/>
      <c r="DM16" s="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  <c r="GK16" s="101"/>
      <c r="GL16" s="101"/>
    </row>
    <row r="17" spans="1:194" s="102" customFormat="1" ht="17.25" customHeight="1" thickBot="1">
      <c r="A17" s="15" t="s">
        <v>36</v>
      </c>
      <c r="B17" s="39">
        <v>115</v>
      </c>
      <c r="C17" s="39">
        <v>871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619</v>
      </c>
      <c r="K17" s="17">
        <f t="shared" si="3"/>
        <v>71.428571428571431</v>
      </c>
      <c r="L17" s="13">
        <f t="shared" si="4"/>
        <v>3.4</v>
      </c>
      <c r="M17" s="81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5"/>
      <c r="T17" s="76"/>
      <c r="U17" s="76"/>
      <c r="V17" s="75"/>
      <c r="W17" s="75" t="s">
        <v>73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90"/>
      <c r="DI17" s="90"/>
      <c r="DJ17" s="78">
        <v>185</v>
      </c>
      <c r="DK17" s="1"/>
      <c r="DL17" s="1"/>
      <c r="DM17" s="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</row>
    <row r="18" spans="1:194" s="102" customFormat="1" ht="18" customHeight="1" thickBot="1">
      <c r="A18" s="15" t="s">
        <v>38</v>
      </c>
      <c r="B18" s="58">
        <v>75</v>
      </c>
      <c r="C18" s="58">
        <v>307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214</v>
      </c>
      <c r="K18" s="17">
        <f t="shared" si="3"/>
        <v>66.666666666666657</v>
      </c>
      <c r="L18" s="13">
        <f t="shared" si="4"/>
        <v>3.4</v>
      </c>
      <c r="M18" s="81" t="s">
        <v>35</v>
      </c>
      <c r="N18" s="40">
        <f t="shared" si="2"/>
        <v>4</v>
      </c>
      <c r="O18" s="61">
        <v>4</v>
      </c>
      <c r="P18" s="99">
        <f t="shared" ref="P18:P23" si="5">H18</f>
        <v>2</v>
      </c>
      <c r="Q18" s="39"/>
      <c r="R18" s="75"/>
      <c r="S18" s="58"/>
      <c r="T18" s="64"/>
      <c r="U18" s="76"/>
      <c r="V18" s="75"/>
      <c r="W18" s="39">
        <v>33</v>
      </c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0"/>
      <c r="DG18" s="68"/>
      <c r="DH18" s="90"/>
      <c r="DI18" s="90"/>
      <c r="DJ18" s="78">
        <v>80</v>
      </c>
      <c r="DK18" s="1"/>
      <c r="DL18" s="1"/>
      <c r="DM18" s="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  <c r="GK18" s="101"/>
      <c r="GL18" s="101"/>
    </row>
    <row r="19" spans="1:194" s="102" customFormat="1" ht="18" customHeight="1" thickBot="1">
      <c r="A19" s="15" t="s">
        <v>39</v>
      </c>
      <c r="B19" s="39">
        <v>104</v>
      </c>
      <c r="C19" s="39">
        <v>1125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804</v>
      </c>
      <c r="K19" s="17">
        <f t="shared" si="3"/>
        <v>71.428571428571431</v>
      </c>
      <c r="L19" s="13">
        <f t="shared" si="4"/>
        <v>4.08</v>
      </c>
      <c r="M19" s="81" t="s">
        <v>20</v>
      </c>
      <c r="N19" s="40">
        <f t="shared" si="2"/>
        <v>6.7307692307692308</v>
      </c>
      <c r="O19" s="61">
        <v>9.1</v>
      </c>
      <c r="P19" s="99">
        <f t="shared" si="5"/>
        <v>6</v>
      </c>
      <c r="Q19" s="39"/>
      <c r="R19" s="39"/>
      <c r="S19" s="75"/>
      <c r="T19" s="76"/>
      <c r="U19" s="81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0"/>
      <c r="DG19" s="68"/>
      <c r="DH19" s="90"/>
      <c r="DI19" s="90"/>
      <c r="DJ19" s="78">
        <v>174</v>
      </c>
      <c r="DK19" s="1"/>
      <c r="DL19" s="1"/>
      <c r="DM19" s="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  <c r="GK19" s="101"/>
      <c r="GL19" s="101"/>
    </row>
    <row r="20" spans="1:194" s="102" customFormat="1" ht="18" customHeight="1" thickBot="1">
      <c r="A20" s="15" t="s">
        <v>70</v>
      </c>
      <c r="B20" s="39">
        <v>60</v>
      </c>
      <c r="C20" s="39">
        <v>807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618</v>
      </c>
      <c r="K20" s="17">
        <f t="shared" si="3"/>
        <v>80</v>
      </c>
      <c r="L20" s="13">
        <f>H20*3.4/F20</f>
        <v>3.4</v>
      </c>
      <c r="M20" s="81" t="s">
        <v>40</v>
      </c>
      <c r="N20" s="40">
        <f t="shared" si="2"/>
        <v>8.3333333333333321</v>
      </c>
      <c r="O20" s="61">
        <v>9.8000000000000007</v>
      </c>
      <c r="P20" s="99">
        <f t="shared" si="5"/>
        <v>4</v>
      </c>
      <c r="Q20" s="39"/>
      <c r="R20" s="39"/>
      <c r="S20" s="75"/>
      <c r="T20" s="76"/>
      <c r="U20" s="76"/>
      <c r="V20" s="75"/>
      <c r="W20" s="75" t="s">
        <v>65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0"/>
      <c r="DG20" s="68"/>
      <c r="DH20" s="90"/>
      <c r="DI20" s="90"/>
      <c r="DJ20" s="78">
        <v>110</v>
      </c>
      <c r="DK20" s="1"/>
      <c r="DL20" s="1"/>
      <c r="DM20" s="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</row>
    <row r="21" spans="1:194" s="102" customFormat="1" ht="18" customHeight="1" thickBot="1">
      <c r="A21" s="15" t="s">
        <v>55</v>
      </c>
      <c r="B21" s="39">
        <v>25</v>
      </c>
      <c r="C21" s="39">
        <v>550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515</v>
      </c>
      <c r="K21" s="17">
        <f t="shared" si="3"/>
        <v>80</v>
      </c>
      <c r="L21" s="13">
        <f t="shared" si="4"/>
        <v>3.4</v>
      </c>
      <c r="M21" s="81" t="s">
        <v>41</v>
      </c>
      <c r="N21" s="40">
        <f t="shared" si="2"/>
        <v>20</v>
      </c>
      <c r="O21" s="61">
        <v>11.4</v>
      </c>
      <c r="P21" s="99">
        <f t="shared" si="5"/>
        <v>4</v>
      </c>
      <c r="Q21" s="39"/>
      <c r="R21" s="39"/>
      <c r="S21" s="75"/>
      <c r="T21" s="76"/>
      <c r="U21" s="76"/>
      <c r="V21" s="75"/>
      <c r="W21" s="75" t="s">
        <v>75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0"/>
      <c r="DG21" s="68"/>
      <c r="DH21" s="90"/>
      <c r="DI21" s="90"/>
      <c r="DJ21" s="78">
        <v>45</v>
      </c>
      <c r="DK21" s="1"/>
      <c r="DL21" s="1"/>
      <c r="DM21" s="1"/>
      <c r="DN21" s="101"/>
      <c r="DO21" s="101"/>
      <c r="DP21" s="101"/>
      <c r="DQ21" s="101"/>
      <c r="DR21" s="101"/>
      <c r="DS21" s="101"/>
      <c r="DT21" s="101"/>
      <c r="DU21" s="101"/>
      <c r="DV21" s="101"/>
      <c r="DW21" s="101"/>
      <c r="DX21" s="101"/>
      <c r="DY21" s="101"/>
      <c r="DZ21" s="101"/>
      <c r="EA21" s="101"/>
      <c r="EB21" s="101"/>
      <c r="EC21" s="101"/>
      <c r="ED21" s="101"/>
      <c r="EE21" s="101"/>
      <c r="EF21" s="101"/>
      <c r="EG21" s="101"/>
      <c r="EH21" s="101"/>
      <c r="EI21" s="101"/>
      <c r="EJ21" s="101"/>
      <c r="EK21" s="101"/>
      <c r="EL21" s="101"/>
      <c r="EM21" s="101"/>
      <c r="EN21" s="101"/>
      <c r="EO21" s="101"/>
      <c r="EP21" s="101"/>
      <c r="EQ21" s="101"/>
      <c r="ER21" s="101"/>
      <c r="ES21" s="101"/>
      <c r="ET21" s="101"/>
      <c r="EU21" s="101"/>
      <c r="EV21" s="101"/>
      <c r="EW21" s="101"/>
      <c r="EX21" s="101"/>
      <c r="EY21" s="101"/>
      <c r="EZ21" s="101"/>
      <c r="FA21" s="101"/>
      <c r="FB21" s="101"/>
      <c r="FC21" s="101"/>
      <c r="FD21" s="101"/>
      <c r="FE21" s="101"/>
      <c r="FF21" s="101"/>
      <c r="FG21" s="101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  <c r="GG21" s="101"/>
      <c r="GH21" s="101"/>
      <c r="GI21" s="101"/>
      <c r="GJ21" s="101"/>
      <c r="GK21" s="101"/>
      <c r="GL21" s="101"/>
    </row>
    <row r="22" spans="1:194" s="102" customFormat="1" ht="18" customHeight="1" thickBot="1">
      <c r="A22" s="15" t="s">
        <v>42</v>
      </c>
      <c r="B22" s="58">
        <v>80</v>
      </c>
      <c r="C22" s="58">
        <v>2181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1807</v>
      </c>
      <c r="K22" s="17">
        <f>F22/D22*100</f>
        <v>92.307692307692307</v>
      </c>
      <c r="L22" s="13">
        <f>H22*3.4/F22</f>
        <v>3.6833333333333331</v>
      </c>
      <c r="M22" s="81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5"/>
      <c r="S22" s="58">
        <v>10</v>
      </c>
      <c r="T22" s="64"/>
      <c r="U22" s="76" t="s">
        <v>65</v>
      </c>
      <c r="V22" s="75"/>
      <c r="W22" s="39">
        <v>26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0"/>
      <c r="DG22" s="68"/>
      <c r="DH22" s="68"/>
      <c r="DI22" s="68"/>
      <c r="DJ22" s="68">
        <v>50</v>
      </c>
      <c r="DK22" s="1"/>
      <c r="DL22" s="1"/>
      <c r="DM22" s="1"/>
      <c r="DN22" s="101"/>
      <c r="DO22" s="101"/>
      <c r="DP22" s="101"/>
      <c r="DQ22" s="101"/>
      <c r="DR22" s="101"/>
      <c r="DS22" s="101"/>
      <c r="DT22" s="101"/>
      <c r="DU22" s="101"/>
      <c r="DV22" s="101"/>
      <c r="DW22" s="101"/>
      <c r="DX22" s="101"/>
      <c r="DY22" s="101"/>
      <c r="DZ22" s="101"/>
      <c r="EA22" s="101"/>
      <c r="EB22" s="101"/>
      <c r="EC22" s="101"/>
      <c r="ED22" s="101"/>
      <c r="EE22" s="101"/>
      <c r="EF22" s="101"/>
      <c r="EG22" s="101"/>
      <c r="EH22" s="101"/>
      <c r="EI22" s="101"/>
      <c r="EJ22" s="101"/>
      <c r="EK22" s="101"/>
      <c r="EL22" s="101"/>
      <c r="EM22" s="101"/>
      <c r="EN22" s="101"/>
      <c r="EO22" s="101"/>
      <c r="EP22" s="101"/>
      <c r="EQ22" s="101"/>
      <c r="ER22" s="101"/>
      <c r="ES22" s="101"/>
      <c r="ET22" s="101"/>
      <c r="EU22" s="101"/>
      <c r="EV22" s="101"/>
      <c r="EW22" s="101"/>
      <c r="EX22" s="101"/>
      <c r="EY22" s="101"/>
      <c r="EZ22" s="101"/>
      <c r="FA22" s="101"/>
      <c r="FB22" s="101"/>
      <c r="FC22" s="101"/>
      <c r="FD22" s="101"/>
      <c r="FE22" s="101"/>
      <c r="FF22" s="101"/>
      <c r="FG22" s="101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  <c r="GG22" s="101"/>
      <c r="GH22" s="101"/>
      <c r="GI22" s="101"/>
      <c r="GJ22" s="101"/>
      <c r="GK22" s="101"/>
      <c r="GL22" s="101"/>
    </row>
    <row r="23" spans="1:194" s="102" customFormat="1" ht="20.25" customHeight="1" thickBot="1">
      <c r="A23" s="15" t="s">
        <v>50</v>
      </c>
      <c r="B23" s="58">
        <v>50</v>
      </c>
      <c r="C23" s="58">
        <v>358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242</v>
      </c>
      <c r="K23" s="17">
        <f>F23/D23*100</f>
        <v>66.666666666666657</v>
      </c>
      <c r="L23" s="13">
        <f t="shared" si="4"/>
        <v>3.4</v>
      </c>
      <c r="M23" s="81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5"/>
      <c r="S23" s="58"/>
      <c r="T23" s="64"/>
      <c r="U23" s="76"/>
      <c r="V23" s="75"/>
      <c r="W23" s="39">
        <v>17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0"/>
      <c r="DG23" s="68"/>
      <c r="DH23" s="68"/>
      <c r="DI23" s="68"/>
      <c r="DJ23" s="68">
        <v>50</v>
      </c>
      <c r="DK23" s="1" t="s">
        <v>24</v>
      </c>
      <c r="DL23" s="1"/>
      <c r="DM23" s="1"/>
      <c r="DN23" s="101"/>
      <c r="DO23" s="101"/>
      <c r="DP23" s="101"/>
      <c r="DQ23" s="101"/>
      <c r="DR23" s="101"/>
      <c r="DS23" s="101"/>
      <c r="DT23" s="101"/>
      <c r="DU23" s="101"/>
      <c r="DV23" s="101"/>
      <c r="DW23" s="101"/>
      <c r="DX23" s="101"/>
      <c r="DY23" s="101"/>
      <c r="DZ23" s="101"/>
      <c r="EA23" s="101"/>
      <c r="EB23" s="101"/>
      <c r="EC23" s="101"/>
      <c r="ED23" s="101"/>
      <c r="EE23" s="101"/>
      <c r="EF23" s="101"/>
      <c r="EG23" s="101"/>
      <c r="EH23" s="101"/>
      <c r="EI23" s="101"/>
      <c r="EJ23" s="101"/>
      <c r="EK23" s="101"/>
      <c r="EL23" s="101"/>
      <c r="EM23" s="101"/>
      <c r="EN23" s="101"/>
      <c r="EO23" s="101"/>
      <c r="EP23" s="101"/>
      <c r="EQ23" s="101"/>
      <c r="ER23" s="101"/>
      <c r="ES23" s="101"/>
      <c r="ET23" s="101"/>
      <c r="EU23" s="101"/>
      <c r="EV23" s="101"/>
      <c r="EW23" s="101"/>
      <c r="EX23" s="101"/>
      <c r="EY23" s="101"/>
      <c r="EZ23" s="101"/>
      <c r="FA23" s="101"/>
      <c r="FB23" s="101"/>
      <c r="FC23" s="101"/>
      <c r="FD23" s="101"/>
      <c r="FE23" s="101"/>
      <c r="FF23" s="101"/>
      <c r="FG23" s="101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  <c r="GG23" s="101"/>
      <c r="GH23" s="101"/>
      <c r="GI23" s="101"/>
      <c r="GJ23" s="101"/>
      <c r="GK23" s="101"/>
      <c r="GL23" s="101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27043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22399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25</v>
      </c>
      <c r="R24" s="45">
        <f>R10+R11+R12+R13+R14+R15+R16+R17+R18+R19+R20+R21+R23</f>
        <v>0</v>
      </c>
      <c r="S24" s="45">
        <f>S23+S22+S21+S20+S19+S18+S17+S16+S15+S14+S13+S12+S11+S10</f>
        <v>57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83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73572</v>
      </c>
      <c r="D25" s="16">
        <f>D24+D9</f>
        <v>428</v>
      </c>
      <c r="E25" s="16">
        <f>E24+E9</f>
        <v>428</v>
      </c>
      <c r="F25" s="25">
        <f t="shared" si="8"/>
        <v>380</v>
      </c>
      <c r="G25" s="25">
        <f t="shared" si="8"/>
        <v>375</v>
      </c>
      <c r="H25" s="16">
        <f t="shared" si="8"/>
        <v>418</v>
      </c>
      <c r="I25" s="16">
        <f t="shared" si="8"/>
        <v>411</v>
      </c>
      <c r="J25" s="16">
        <f>J24+J9</f>
        <v>71467</v>
      </c>
      <c r="K25" s="17">
        <f t="shared" si="3"/>
        <v>88.785046728971963</v>
      </c>
      <c r="L25" s="13">
        <f>H25*3.4/F25</f>
        <v>3.74</v>
      </c>
      <c r="M25" s="26">
        <f>(M9+M24)/2</f>
        <v>3.1799999999999997</v>
      </c>
      <c r="N25" s="27">
        <f>D25/B25*100</f>
        <v>16.46153846153846</v>
      </c>
      <c r="O25" s="27">
        <v>15.5</v>
      </c>
      <c r="P25" s="28">
        <f>P24+P9</f>
        <v>418</v>
      </c>
      <c r="Q25" s="16">
        <f>Q24+Q9</f>
        <v>63</v>
      </c>
      <c r="R25" s="16">
        <f>R24+R9</f>
        <v>3</v>
      </c>
      <c r="S25" s="16">
        <f>S9+S24</f>
        <v>140</v>
      </c>
      <c r="T25" s="16">
        <f>T9+T24</f>
        <v>6</v>
      </c>
      <c r="U25" s="16">
        <f>U9+U24</f>
        <v>503</v>
      </c>
      <c r="V25" s="18" t="s">
        <v>83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16270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5">
        <f>D25-E25</f>
        <v>0</v>
      </c>
      <c r="E26" s="106"/>
      <c r="F26" s="105">
        <f>F25-G25</f>
        <v>5</v>
      </c>
      <c r="G26" s="106"/>
      <c r="H26" s="107">
        <f>H25-I25</f>
        <v>7</v>
      </c>
      <c r="I26" s="108"/>
      <c r="J26" s="33"/>
      <c r="K26" s="34"/>
      <c r="L26" s="21"/>
      <c r="M26" s="21"/>
      <c r="N26" s="21"/>
      <c r="O26" s="21"/>
      <c r="P26" s="35"/>
      <c r="Q26" s="22" t="s">
        <v>86</v>
      </c>
      <c r="R26" s="22" t="s">
        <v>77</v>
      </c>
      <c r="S26" s="22" t="s">
        <v>87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23410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2022-06-28T02:57:46Z</cp:lastPrinted>
  <dcterms:created xsi:type="dcterms:W3CDTF">2020-08-31T08:55:27Z</dcterms:created>
  <dcterms:modified xsi:type="dcterms:W3CDTF">2022-06-28T02:58:19Z</dcterms:modified>
</cp:coreProperties>
</file>