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<sst xmlns="http://schemas.openxmlformats.org/spreadsheetml/2006/main" count="326" uniqueCount="85">
  <si>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</si>
  <si>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</si>
  <si>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</si>
  <si>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</si>
  <si>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</si>
  <si>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</si>
  <si>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</si>
  <si>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</si>
  <si>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</si>
  <si>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</si>
  <si>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</si>
  <si>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</si>
  <si>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</si>
  <si>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</si>
  <si>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</si>
  <si>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</si>
  <si>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</si>
  <si>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</si>
  <si>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</si>
  <si>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</si>
  <si>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</si>
  <si>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</si>
  <si>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</si>
  <si>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</si>
  <si>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</si>
  <si>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</si>
  <si>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</si>
  <si>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</si>
  <si>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</si>
  <si>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</si>
  <si>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</si>
  <si>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</si>
  <si>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</si>
  <si>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</si>
  <si>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</si>
  <si>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</si>
  <si>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</si>
  <si>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</si>
  <si>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</si>
  <si>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</si>
  <si>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</si>
  <si>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</si>
  <si>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</si>
  <si>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</si>
  <si>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</si>
  <si>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</si>
  <si>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</si>
  <si>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</si>
  <si>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</si>
  <si>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</si>
  <si>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</si>
  <si>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</si>
  <si>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</si>
  <si>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</si>
  <si>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</si>
  <si>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</si>
  <si>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</si>
  <si>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</si>
  <si>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</si>
  <si>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</si>
  <si>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</si>
  <si>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</si>
  <si>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</si>
  <si>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</si>
  <si>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</si>
  <si>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</si>
  <si>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</si>
  <si>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</si>
  <si>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</si>
  <si>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</si>
  <si>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</si>
  <si>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</si>
  <si>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</si>
  <si>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</si>
  <si>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</si>
  <si>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</si>
  <si>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</si>
  <si>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</si>
  <si>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выведено скота, голов</t>
  </si>
  <si>
    <t>СВОДКА ПО НАДОЮ МОЛОКА ЗА 04.05.2022 года</t>
  </si>
  <si>
    <t>38</t>
  </si>
  <si>
    <t>29</t>
  </si>
  <si>
    <t>12</t>
  </si>
  <si>
    <t>404</t>
  </si>
  <si>
    <t>3,44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</si>
</sst>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M8" sqref="M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79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78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s="104" customFormat="1" ht="23.25" customHeight="1" thickBot="1">
      <c r="A6" s="56" t="s">
        <v>18</v>
      </c>
      <c r="B6" s="57">
        <v>905</v>
      </c>
      <c r="C6" s="39">
        <v>29700</v>
      </c>
      <c r="D6" s="39">
        <v>251</v>
      </c>
      <c r="E6" s="39">
        <v>234</v>
      </c>
      <c r="F6" s="39">
        <v>250</v>
      </c>
      <c r="G6" s="39">
        <v>215</v>
      </c>
      <c r="H6" s="39">
        <v>292</v>
      </c>
      <c r="I6" s="39">
        <v>243</v>
      </c>
      <c r="J6" s="39">
        <v>32229</v>
      </c>
      <c r="K6" s="58">
        <v>95</v>
      </c>
      <c r="L6" s="13">
        <v>4.0999999999999996</v>
      </c>
      <c r="M6" s="59" t="s">
        <v>84</v>
      </c>
      <c r="N6" s="40">
        <v>27.7</v>
      </c>
      <c r="O6" s="60">
        <v>26.1</v>
      </c>
      <c r="P6" s="39">
        <f>H6</f>
        <v>292</v>
      </c>
      <c r="Q6" s="61">
        <v>24</v>
      </c>
      <c r="R6" s="62" t="s">
        <v>41</v>
      </c>
      <c r="S6" s="57">
        <v>54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6100</v>
      </c>
      <c r="DH6" s="67"/>
      <c r="DI6" s="67"/>
      <c r="DJ6" s="67">
        <v>1000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19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s="104" customFormat="1" ht="21" customHeight="1" thickBot="1">
      <c r="A8" s="56" t="s">
        <v>22</v>
      </c>
      <c r="B8" s="57">
        <v>250</v>
      </c>
      <c r="C8" s="68">
        <v>2234</v>
      </c>
      <c r="D8" s="39">
        <v>19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1588</v>
      </c>
      <c r="K8" s="58">
        <v>84</v>
      </c>
      <c r="L8" s="13">
        <v>3.8</v>
      </c>
      <c r="M8" s="59" t="s">
        <v>23</v>
      </c>
      <c r="N8" s="40">
        <f>D8/B8*100</f>
        <v>7.6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31934</v>
      </c>
      <c r="D9" s="72">
        <f t="shared" si="0"/>
        <v>270</v>
      </c>
      <c r="E9" s="16">
        <f t="shared" si="0"/>
        <v>271</v>
      </c>
      <c r="F9" s="16">
        <f t="shared" si="0"/>
        <v>266</v>
      </c>
      <c r="G9" s="16">
        <f t="shared" si="0"/>
        <v>245</v>
      </c>
      <c r="H9" s="16">
        <f t="shared" si="0"/>
        <v>308</v>
      </c>
      <c r="I9" s="16">
        <f t="shared" si="0"/>
        <v>275</v>
      </c>
      <c r="J9" s="70">
        <f t="shared" si="0"/>
        <v>33817</v>
      </c>
      <c r="K9" s="17">
        <f>F9/D9*100</f>
        <v>98.518518518518519</v>
      </c>
      <c r="L9" s="13">
        <f>H9*3.4/F9</f>
        <v>3.9368421052631581</v>
      </c>
      <c r="M9" s="73">
        <f>(M6+M7+M8)/2</f>
        <v>3.2949999999999999</v>
      </c>
      <c r="N9" s="55">
        <f>D9/B9*100</f>
        <v>23.376623376623375</v>
      </c>
      <c r="O9" s="55">
        <v>18</v>
      </c>
      <c r="P9" s="16">
        <f t="shared" ref="P9:U9" si="1">P6+P7+P8</f>
        <v>308</v>
      </c>
      <c r="Q9" s="16">
        <f>Q8+Q7+Q6</f>
        <v>24</v>
      </c>
      <c r="R9" s="16">
        <f>R8+R7+R6</f>
        <v>3</v>
      </c>
      <c r="S9" s="16">
        <f>S8+S7+S6</f>
        <v>54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6720</v>
      </c>
      <c r="DH9" s="16" t="e">
        <f>DH6+#REF!+DH7+DH8</f>
        <v>#REF!</v>
      </c>
      <c r="DI9" s="16" t="e">
        <f>DI6+#REF!+DI7+DI8</f>
        <v>#REF!</v>
      </c>
      <c r="DJ9" s="16">
        <f>DJ6+DJ7+DJ8</f>
        <v>1000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81">
        <v>7379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6068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/>
      <c r="R10" s="39"/>
      <c r="S10" s="74"/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3" t="s">
        <v>27</v>
      </c>
      <c r="B11" s="81">
        <v>86</v>
      </c>
      <c r="C11" s="81">
        <v>985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895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1" t="s">
        <v>29</v>
      </c>
      <c r="B13" s="81">
        <v>120</v>
      </c>
      <c r="C13" s="81">
        <v>2367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1952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1318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1211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1712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1459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513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369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7">
        <v>80</v>
      </c>
      <c r="C18" s="57">
        <v>156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121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719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480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104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508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402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>
        <v>60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295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207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7">
        <v>75</v>
      </c>
      <c r="C22" s="57">
        <v>1497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1199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7">
        <v>50</v>
      </c>
      <c r="C23" s="57">
        <v>214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136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17956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14702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</v>
      </c>
      <c r="R24" s="45">
        <f t="shared" ref="R24" si="11">R10+R11+R12+R13+R14+R15+R16+R17+R18+R19+R20+R21+R23</f>
        <v>0</v>
      </c>
      <c r="S24" s="45">
        <f>S23+S22+S21+S20+S19+S18+S17+S16+S15+S14+S13+S12+S11+S10</f>
        <v>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344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49890</v>
      </c>
      <c r="D25" s="16">
        <f>D24+D9</f>
        <v>437</v>
      </c>
      <c r="E25" s="16">
        <f>E24+E9</f>
        <v>443</v>
      </c>
      <c r="F25" s="25">
        <f t="shared" si="14"/>
        <v>397</v>
      </c>
      <c r="G25" s="25">
        <f t="shared" si="14"/>
        <v>379</v>
      </c>
      <c r="H25" s="16">
        <f t="shared" si="14"/>
        <v>448</v>
      </c>
      <c r="I25" s="16">
        <f t="shared" si="14"/>
        <v>421</v>
      </c>
      <c r="J25" s="16">
        <f>J24+J9</f>
        <v>48519</v>
      </c>
      <c r="K25" s="17">
        <f t="shared" si="4"/>
        <v>90.846681922196794</v>
      </c>
      <c r="L25" s="13">
        <f>H25*3.4/F25</f>
        <v>3.8367758186397984</v>
      </c>
      <c r="M25" s="26">
        <f>(M9+M24)/2</f>
        <v>3.1929545454545454</v>
      </c>
      <c r="N25" s="27">
        <f>D25/B25*100</f>
        <v>16.807692307692307</v>
      </c>
      <c r="O25" s="27">
        <v>16</v>
      </c>
      <c r="P25" s="28">
        <f>P24+P9</f>
        <v>448</v>
      </c>
      <c r="Q25" s="16">
        <f>Q24+Q9</f>
        <v>26</v>
      </c>
      <c r="R25" s="16">
        <f>R24+R9</f>
        <v>3</v>
      </c>
      <c r="S25" s="16">
        <f t="shared" ref="S25:U25" si="15">S9+S24</f>
        <v>54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13970</v>
      </c>
      <c r="DH25" s="30" t="e">
        <f>DH24+DH9</f>
        <v>#REF!</v>
      </c>
      <c r="DI25" s="30" t="e">
        <f>DI24+DI9</f>
        <v>#REF!</v>
      </c>
      <c r="DJ25" s="31">
        <f>DJ24+DJ9</f>
        <v>1344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-6</v>
      </c>
      <c r="E26" s="107"/>
      <c r="F26" s="106">
        <f>F25-G25</f>
        <v>18</v>
      </c>
      <c r="G26" s="107"/>
      <c r="H26" s="108">
        <f>H25-I25</f>
        <v>27</v>
      </c>
      <c r="I26" s="109"/>
      <c r="J26" s="33"/>
      <c r="K26" s="34"/>
      <c r="L26" s="21" t="s">
        <v>28</v>
      </c>
      <c r="M26" s="21"/>
      <c r="N26" s="21"/>
      <c r="O26" s="21"/>
      <c r="P26" s="35"/>
      <c r="Q26" s="22" t="s">
        <v>80</v>
      </c>
      <c r="R26" s="22" t="s">
        <v>77</v>
      </c>
      <c r="S26" s="22" t="s">
        <v>81</v>
      </c>
      <c r="T26" s="22" t="s">
        <v>82</v>
      </c>
      <c r="U26" s="22" t="s">
        <v>83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15480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2022-05-05T03:08:38Z</cp:lastPrinted>
  <dcterms:created xsi:type="dcterms:W3CDTF">2020-08-31T08:55:27Z</dcterms:created>
  <dcterms:modified xsi:type="dcterms:W3CDTF">2022-05-05T03:35:52Z</dcterms:modified>
</cp:coreProperties>
</file>