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<sst xmlns="http://schemas.openxmlformats.org/spreadsheetml/2006/main" count="332" uniqueCount="90">
  <si>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</si>
  <si>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</si>
  <si>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</si>
  <si>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</si>
  <si>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</si>
  <si>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</si>
  <si>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</si>
  <si>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</si>
  <si>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</si>
  <si>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</si>
  <si>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</si>
  <si>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</si>
  <si>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</si>
  <si>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</si>
  <si>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</si>
  <si>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</si>
  <si>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</si>
  <si>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</si>
  <si>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</si>
  <si>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</si>
  <si>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</si>
  <si>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</si>
  <si>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</si>
  <si>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</si>
  <si>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</si>
  <si>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</si>
  <si>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</si>
  <si>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</si>
  <si>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</si>
  <si>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</si>
  <si>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</si>
  <si>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</si>
  <si>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</si>
  <si>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</si>
  <si>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</si>
  <si>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</si>
  <si>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</si>
  <si>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</si>
  <si>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</si>
  <si>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</si>
  <si>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</si>
  <si>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</si>
  <si>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</si>
  <si>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</si>
  <si>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</si>
  <si>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</si>
  <si>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</si>
  <si>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</si>
  <si>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</si>
  <si>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</si>
  <si>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</si>
  <si>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</si>
  <si>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</si>
  <si>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</si>
  <si>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</si>
  <si>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</si>
  <si>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</si>
  <si>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</si>
  <si>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</si>
  <si>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</si>
  <si>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</si>
  <si>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</si>
  <si>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</si>
  <si>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</si>
  <si>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</si>
  <si>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</si>
  <si>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</si>
  <si>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</si>
  <si>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</si>
  <si>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</si>
  <si>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</si>
  <si>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</si>
  <si>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</si>
  <si>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</si>
  <si>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</si>
  <si>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</si>
  <si>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</si>
  <si>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</si>
  <si>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</si>
  <si>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2</t>
  </si>
  <si>
    <t>7</t>
  </si>
  <si>
    <t>14</t>
  </si>
  <si>
    <t>406</t>
  </si>
  <si>
    <t>2-2</t>
  </si>
  <si>
    <t>5</t>
  </si>
  <si>
    <t>СВОДКА ПО НАДОЮ МОЛОКА ЗА 18.05.2022 года</t>
  </si>
  <si>
    <t>67</t>
  </si>
  <si>
    <t>68</t>
  </si>
  <si>
    <t>20</t>
  </si>
  <si>
    <t>3,33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</si>
</sst>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N8" sqref="N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78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8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6" t="s">
        <v>18</v>
      </c>
      <c r="B6" s="57">
        <v>905</v>
      </c>
      <c r="C6" s="39">
        <v>33413</v>
      </c>
      <c r="D6" s="39">
        <v>253</v>
      </c>
      <c r="E6" s="39">
        <v>226</v>
      </c>
      <c r="F6" s="39">
        <v>249</v>
      </c>
      <c r="G6" s="39">
        <v>212</v>
      </c>
      <c r="H6" s="39">
        <v>287</v>
      </c>
      <c r="I6" s="39">
        <v>236</v>
      </c>
      <c r="J6" s="39">
        <v>36280</v>
      </c>
      <c r="K6" s="58">
        <v>95</v>
      </c>
      <c r="L6" s="13">
        <v>4.0999999999999996</v>
      </c>
      <c r="M6" s="59" t="s">
        <v>89</v>
      </c>
      <c r="N6" s="40">
        <v>27.9</v>
      </c>
      <c r="O6" s="60">
        <v>25.1</v>
      </c>
      <c r="P6" s="39">
        <f>H6</f>
        <v>287</v>
      </c>
      <c r="Q6" s="61">
        <v>41</v>
      </c>
      <c r="R6" s="62" t="s">
        <v>84</v>
      </c>
      <c r="S6" s="57">
        <v>95</v>
      </c>
      <c r="T6" s="63">
        <v>7</v>
      </c>
      <c r="U6" s="64">
        <v>291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7300</v>
      </c>
      <c r="DH6" s="67"/>
      <c r="DI6" s="67"/>
      <c r="DJ6" s="67">
        <v>1000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19</v>
      </c>
      <c r="F7" s="39"/>
      <c r="G7" s="39">
        <v>17</v>
      </c>
      <c r="H7" s="39"/>
      <c r="I7" s="39">
        <v>17</v>
      </c>
      <c r="J7" s="39"/>
      <c r="K7" s="58"/>
      <c r="L7" s="13"/>
      <c r="M7" s="59"/>
      <c r="N7" s="40"/>
      <c r="O7" s="60">
        <v>13.3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s="87" customFormat="1" ht="21" customHeight="1" thickBot="1">
      <c r="A8" s="56" t="s">
        <v>22</v>
      </c>
      <c r="B8" s="57">
        <v>250</v>
      </c>
      <c r="C8" s="89">
        <v>2500</v>
      </c>
      <c r="D8" s="39">
        <v>19</v>
      </c>
      <c r="E8" s="39">
        <v>23</v>
      </c>
      <c r="F8" s="39">
        <v>16</v>
      </c>
      <c r="G8" s="39">
        <v>20</v>
      </c>
      <c r="H8" s="39">
        <v>16</v>
      </c>
      <c r="I8" s="39">
        <v>21</v>
      </c>
      <c r="J8" s="39">
        <v>1812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9.1999999999999993</v>
      </c>
      <c r="P8" s="39">
        <f>H8</f>
        <v>16</v>
      </c>
      <c r="Q8" s="61">
        <v>6</v>
      </c>
      <c r="R8" s="62"/>
      <c r="S8" s="57"/>
      <c r="T8" s="63"/>
      <c r="U8" s="64">
        <v>13</v>
      </c>
      <c r="V8" s="65" t="s">
        <v>83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870</v>
      </c>
      <c r="DH8" s="67"/>
      <c r="DI8" s="67"/>
      <c r="DJ8" s="67">
        <v>250</v>
      </c>
      <c r="DK8" s="1" t="s">
        <v>24</v>
      </c>
      <c r="DL8" s="1"/>
      <c r="DM8" s="1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</row>
    <row r="9" spans="1:194" s="20" customFormat="1" ht="24" customHeight="1" thickBot="1">
      <c r="A9" s="68" t="s">
        <v>25</v>
      </c>
      <c r="B9" s="69">
        <f t="shared" ref="B9:J9" si="0">B6+B7+B8</f>
        <v>1155</v>
      </c>
      <c r="C9" s="70">
        <f t="shared" si="0"/>
        <v>35913</v>
      </c>
      <c r="D9" s="71">
        <f t="shared" si="0"/>
        <v>272</v>
      </c>
      <c r="E9" s="16">
        <f t="shared" si="0"/>
        <v>268</v>
      </c>
      <c r="F9" s="16">
        <f t="shared" si="0"/>
        <v>265</v>
      </c>
      <c r="G9" s="16">
        <f t="shared" si="0"/>
        <v>249</v>
      </c>
      <c r="H9" s="16">
        <f t="shared" si="0"/>
        <v>303</v>
      </c>
      <c r="I9" s="16">
        <f t="shared" si="0"/>
        <v>274</v>
      </c>
      <c r="J9" s="69">
        <f t="shared" si="0"/>
        <v>38092</v>
      </c>
      <c r="K9" s="17">
        <f>F9/D9*100</f>
        <v>97.42647058823529</v>
      </c>
      <c r="L9" s="13">
        <f>H9*3.4/F9</f>
        <v>3.8875471698113211</v>
      </c>
      <c r="M9" s="72">
        <f>(M6+M7+M8)/2</f>
        <v>3.24</v>
      </c>
      <c r="N9" s="55">
        <f>D9/B9*100</f>
        <v>23.549783549783552</v>
      </c>
      <c r="O9" s="55">
        <v>20.7</v>
      </c>
      <c r="P9" s="16">
        <f t="shared" ref="P9:U9" si="1">P6+P7+P8</f>
        <v>303</v>
      </c>
      <c r="Q9" s="16">
        <f>Q8+Q7+Q6</f>
        <v>47</v>
      </c>
      <c r="R9" s="16">
        <f>R8+R7+R6</f>
        <v>5</v>
      </c>
      <c r="S9" s="16">
        <f>S8+S7+S6</f>
        <v>95</v>
      </c>
      <c r="T9" s="16">
        <f>T8+T7+T6</f>
        <v>7</v>
      </c>
      <c r="U9" s="16">
        <f t="shared" si="1"/>
        <v>304</v>
      </c>
      <c r="V9" s="18" t="s">
        <v>83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8170</v>
      </c>
      <c r="DH9" s="16" t="e">
        <f>DH6+#REF!+DH7+DH8</f>
        <v>#REF!</v>
      </c>
      <c r="DI9" s="16" t="e">
        <f>DI6+#REF!+DI7+DI8</f>
        <v>#REF!</v>
      </c>
      <c r="DJ9" s="16">
        <f>DJ6+DJ7+DJ8</f>
        <v>1250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87" customFormat="1" ht="18.75" customHeight="1" thickBot="1">
      <c r="A10" s="15" t="s">
        <v>26</v>
      </c>
      <c r="B10" s="39">
        <v>410</v>
      </c>
      <c r="C10" s="90">
        <v>8372</v>
      </c>
      <c r="D10" s="57">
        <v>70</v>
      </c>
      <c r="E10" s="57">
        <v>66</v>
      </c>
      <c r="F10" s="57">
        <v>55</v>
      </c>
      <c r="G10" s="57">
        <v>55</v>
      </c>
      <c r="H10" s="57">
        <v>61</v>
      </c>
      <c r="I10" s="57">
        <v>62</v>
      </c>
      <c r="J10" s="39">
        <v>6922</v>
      </c>
      <c r="K10" s="17">
        <v>78</v>
      </c>
      <c r="L10" s="13">
        <v>3.8</v>
      </c>
      <c r="M10" s="91">
        <v>3.3</v>
      </c>
      <c r="N10" s="40">
        <v>17.100000000000001</v>
      </c>
      <c r="O10" s="60">
        <v>16.100000000000001</v>
      </c>
      <c r="P10" s="39">
        <f t="shared" ref="P10:P17" si="2">H10</f>
        <v>61</v>
      </c>
      <c r="Q10" s="61">
        <v>14</v>
      </c>
      <c r="R10" s="39"/>
      <c r="S10" s="73" t="s">
        <v>88</v>
      </c>
      <c r="T10" s="74"/>
      <c r="U10" s="75" t="s">
        <v>69</v>
      </c>
      <c r="V10" s="65"/>
      <c r="W10" s="73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1600</v>
      </c>
      <c r="DH10" s="67"/>
      <c r="DI10" s="67"/>
      <c r="DJ10" s="76">
        <v>0</v>
      </c>
      <c r="DK10" s="1"/>
      <c r="DL10" s="1"/>
      <c r="DM10" s="1"/>
      <c r="DN10" s="88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</row>
    <row r="11" spans="1:194" s="87" customFormat="1" ht="21" customHeight="1" thickBot="1">
      <c r="A11" s="92" t="s">
        <v>27</v>
      </c>
      <c r="B11" s="90">
        <v>86</v>
      </c>
      <c r="C11" s="90">
        <v>1111</v>
      </c>
      <c r="D11" s="93">
        <v>9</v>
      </c>
      <c r="E11" s="93">
        <v>12</v>
      </c>
      <c r="F11" s="93">
        <v>7</v>
      </c>
      <c r="G11" s="93">
        <v>9</v>
      </c>
      <c r="H11" s="93">
        <v>8</v>
      </c>
      <c r="I11" s="57">
        <v>10</v>
      </c>
      <c r="J11" s="39">
        <v>1097</v>
      </c>
      <c r="K11" s="17">
        <f>F11/D11*100</f>
        <v>77.777777777777786</v>
      </c>
      <c r="L11" s="13">
        <v>3.8</v>
      </c>
      <c r="M11" s="77" t="s">
        <v>61</v>
      </c>
      <c r="N11" s="40">
        <f t="shared" ref="N11:N24" si="3">D11/B11*100</f>
        <v>10.465116279069768</v>
      </c>
      <c r="O11" s="94">
        <v>11.4</v>
      </c>
      <c r="P11" s="39">
        <f>H11</f>
        <v>8</v>
      </c>
      <c r="Q11" s="95">
        <v>1</v>
      </c>
      <c r="R11" s="96"/>
      <c r="S11" s="22" t="s">
        <v>79</v>
      </c>
      <c r="T11" s="97"/>
      <c r="U11" s="98"/>
      <c r="V11" s="65"/>
      <c r="W11" s="22" t="s">
        <v>64</v>
      </c>
      <c r="X11" s="9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6">
        <v>130</v>
      </c>
      <c r="DK11" s="1" t="s">
        <v>28</v>
      </c>
      <c r="DL11" s="1" t="s">
        <v>28</v>
      </c>
      <c r="DM11" s="1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</row>
    <row r="12" spans="1:194" s="83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7"/>
      <c r="N12" s="40"/>
      <c r="O12" s="60"/>
      <c r="P12" s="39"/>
      <c r="Q12" s="61"/>
      <c r="R12" s="78"/>
      <c r="S12" s="73"/>
      <c r="T12" s="74"/>
      <c r="U12" s="75"/>
      <c r="V12" s="65"/>
      <c r="W12" s="73"/>
      <c r="X12" s="60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67"/>
      <c r="DH12" s="67"/>
      <c r="DI12" s="67"/>
      <c r="DJ12" s="76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87" customFormat="1" ht="18.75" customHeight="1" thickBot="1">
      <c r="A13" s="100" t="s">
        <v>29</v>
      </c>
      <c r="B13" s="90">
        <v>120</v>
      </c>
      <c r="C13" s="90">
        <v>2633</v>
      </c>
      <c r="D13" s="93">
        <v>19</v>
      </c>
      <c r="E13" s="93">
        <v>21</v>
      </c>
      <c r="F13" s="93">
        <v>15</v>
      </c>
      <c r="G13" s="93">
        <v>17</v>
      </c>
      <c r="H13" s="93">
        <v>16</v>
      </c>
      <c r="I13" s="57">
        <v>19</v>
      </c>
      <c r="J13" s="39">
        <v>2176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7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90">
        <v>10</v>
      </c>
      <c r="R13" s="90"/>
      <c r="S13" s="22"/>
      <c r="T13" s="97"/>
      <c r="U13" s="97" t="s">
        <v>76</v>
      </c>
      <c r="V13" s="22"/>
      <c r="W13" s="22" t="s">
        <v>66</v>
      </c>
      <c r="X13" s="99">
        <v>24.1</v>
      </c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101"/>
      <c r="DG13" s="102">
        <v>5200</v>
      </c>
      <c r="DH13" s="103"/>
      <c r="DI13" s="67"/>
      <c r="DJ13" s="76">
        <v>120</v>
      </c>
      <c r="DK13" s="1" t="s">
        <v>24</v>
      </c>
      <c r="DL13" s="1"/>
      <c r="DM13" s="1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</row>
    <row r="14" spans="1:194" s="87" customFormat="1" ht="19.5" customHeight="1" thickBot="1">
      <c r="A14" s="15" t="s">
        <v>31</v>
      </c>
      <c r="B14" s="39">
        <v>105</v>
      </c>
      <c r="C14" s="39">
        <v>1486</v>
      </c>
      <c r="D14" s="57">
        <v>12</v>
      </c>
      <c r="E14" s="57">
        <v>13</v>
      </c>
      <c r="F14" s="57">
        <v>10</v>
      </c>
      <c r="G14" s="57">
        <v>10</v>
      </c>
      <c r="H14" s="57">
        <v>10</v>
      </c>
      <c r="I14" s="57">
        <v>11</v>
      </c>
      <c r="J14" s="39">
        <v>1351</v>
      </c>
      <c r="K14" s="17">
        <f t="shared" si="4"/>
        <v>83.333333333333343</v>
      </c>
      <c r="L14" s="13">
        <f t="shared" si="5"/>
        <v>3.4</v>
      </c>
      <c r="M14" s="77" t="s">
        <v>20</v>
      </c>
      <c r="N14" s="40">
        <f t="shared" si="3"/>
        <v>11.428571428571429</v>
      </c>
      <c r="O14" s="60">
        <v>14.4</v>
      </c>
      <c r="P14" s="39">
        <f t="shared" si="2"/>
        <v>10</v>
      </c>
      <c r="Q14" s="39"/>
      <c r="R14" s="39"/>
      <c r="S14" s="73"/>
      <c r="T14" s="74"/>
      <c r="U14" s="74" t="s">
        <v>41</v>
      </c>
      <c r="V14" s="73"/>
      <c r="W14" s="73" t="s">
        <v>65</v>
      </c>
      <c r="X14" s="60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67"/>
      <c r="DH14" s="67"/>
      <c r="DI14" s="67"/>
      <c r="DJ14" s="76">
        <v>105</v>
      </c>
      <c r="DK14" s="1" t="s">
        <v>24</v>
      </c>
      <c r="DL14" s="1"/>
      <c r="DM14" s="1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7"/>
      <c r="N15" s="40"/>
      <c r="O15" s="60">
        <v>9.6</v>
      </c>
      <c r="P15" s="39">
        <f t="shared" si="2"/>
        <v>0</v>
      </c>
      <c r="Q15" s="39"/>
      <c r="R15" s="39"/>
      <c r="S15" s="73"/>
      <c r="T15" s="74"/>
      <c r="U15" s="74"/>
      <c r="V15" s="73"/>
      <c r="W15" s="73" t="s">
        <v>37</v>
      </c>
      <c r="X15" s="60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67"/>
      <c r="DH15" s="81"/>
      <c r="DI15" s="81"/>
      <c r="DJ15" s="76">
        <v>0</v>
      </c>
      <c r="DK15" s="1" t="s">
        <v>24</v>
      </c>
      <c r="DL15" s="1" t="s">
        <v>33</v>
      </c>
      <c r="DP15" s="84"/>
    </row>
    <row r="16" spans="1:194" s="87" customFormat="1" ht="16.5" customHeight="1" thickBot="1">
      <c r="A16" s="15" t="s">
        <v>34</v>
      </c>
      <c r="B16" s="39">
        <v>215</v>
      </c>
      <c r="C16" s="39">
        <v>1964</v>
      </c>
      <c r="D16" s="57">
        <v>18</v>
      </c>
      <c r="E16" s="57">
        <v>14</v>
      </c>
      <c r="F16" s="57">
        <v>15</v>
      </c>
      <c r="G16" s="57">
        <v>12</v>
      </c>
      <c r="H16" s="57">
        <v>15</v>
      </c>
      <c r="I16" s="57">
        <v>12</v>
      </c>
      <c r="J16" s="39">
        <v>1670</v>
      </c>
      <c r="K16" s="17">
        <f t="shared" si="4"/>
        <v>83.333333333333343</v>
      </c>
      <c r="L16" s="13">
        <f>H16*3.4/F16</f>
        <v>3.4</v>
      </c>
      <c r="M16" s="77" t="s">
        <v>35</v>
      </c>
      <c r="N16" s="40">
        <f>D16/B16*100</f>
        <v>8.3720930232558146</v>
      </c>
      <c r="O16" s="60">
        <v>7.3</v>
      </c>
      <c r="P16" s="39">
        <f t="shared" si="2"/>
        <v>15</v>
      </c>
      <c r="Q16" s="39">
        <v>6</v>
      </c>
      <c r="R16" s="39">
        <v>3</v>
      </c>
      <c r="S16" s="73" t="s">
        <v>80</v>
      </c>
      <c r="T16" s="74"/>
      <c r="U16" s="74" t="s">
        <v>67</v>
      </c>
      <c r="V16" s="73"/>
      <c r="W16" s="73" t="s">
        <v>72</v>
      </c>
      <c r="X16" s="60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67"/>
      <c r="DH16" s="81"/>
      <c r="DI16" s="81"/>
      <c r="DJ16" s="76">
        <v>0</v>
      </c>
      <c r="DK16" s="1"/>
      <c r="DL16" s="1"/>
      <c r="DM16" s="1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</row>
    <row r="17" spans="1:194" s="87" customFormat="1" ht="17.25" customHeight="1" thickBot="1">
      <c r="A17" s="15" t="s">
        <v>36</v>
      </c>
      <c r="B17" s="39">
        <v>115</v>
      </c>
      <c r="C17" s="39">
        <v>597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425</v>
      </c>
      <c r="K17" s="17">
        <f t="shared" si="4"/>
        <v>66.666666666666657</v>
      </c>
      <c r="L17" s="13">
        <f t="shared" si="5"/>
        <v>3.4</v>
      </c>
      <c r="M17" s="77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3"/>
      <c r="T17" s="74"/>
      <c r="U17" s="74"/>
      <c r="V17" s="73"/>
      <c r="W17" s="73" t="s">
        <v>73</v>
      </c>
      <c r="X17" s="60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67"/>
      <c r="DH17" s="81"/>
      <c r="DI17" s="81"/>
      <c r="DJ17" s="76">
        <v>115</v>
      </c>
      <c r="DK17" s="1"/>
      <c r="DL17" s="1"/>
      <c r="DM17" s="1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</row>
    <row r="18" spans="1:194" s="87" customFormat="1" ht="18" customHeight="1" thickBot="1">
      <c r="A18" s="15" t="s">
        <v>38</v>
      </c>
      <c r="B18" s="57">
        <v>80</v>
      </c>
      <c r="C18" s="57">
        <v>184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135</v>
      </c>
      <c r="K18" s="17">
        <f t="shared" si="4"/>
        <v>50</v>
      </c>
      <c r="L18" s="13">
        <f t="shared" si="5"/>
        <v>3.4</v>
      </c>
      <c r="M18" s="77" t="s">
        <v>35</v>
      </c>
      <c r="N18" s="40">
        <f t="shared" si="3"/>
        <v>2.5</v>
      </c>
      <c r="O18" s="60">
        <v>2.7</v>
      </c>
      <c r="P18" s="104">
        <f t="shared" ref="P18:P23" si="6">H18</f>
        <v>1</v>
      </c>
      <c r="Q18" s="39"/>
      <c r="R18" s="73"/>
      <c r="S18" s="57"/>
      <c r="T18" s="63"/>
      <c r="U18" s="74"/>
      <c r="V18" s="73"/>
      <c r="W18" s="39">
        <v>33</v>
      </c>
      <c r="X18" s="60">
        <v>0</v>
      </c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105"/>
      <c r="DG18" s="67"/>
      <c r="DH18" s="81"/>
      <c r="DI18" s="81"/>
      <c r="DJ18" s="76">
        <v>80</v>
      </c>
      <c r="DK18" s="1"/>
      <c r="DL18" s="1"/>
      <c r="DM18" s="1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</row>
    <row r="19" spans="1:194" s="87" customFormat="1" ht="18" customHeight="1" thickBot="1">
      <c r="A19" s="15" t="s">
        <v>39</v>
      </c>
      <c r="B19" s="39">
        <v>104</v>
      </c>
      <c r="C19" s="39">
        <v>817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564</v>
      </c>
      <c r="K19" s="17">
        <f t="shared" si="4"/>
        <v>71.428571428571431</v>
      </c>
      <c r="L19" s="13">
        <f t="shared" si="5"/>
        <v>4.08</v>
      </c>
      <c r="M19" s="77" t="s">
        <v>20</v>
      </c>
      <c r="N19" s="40">
        <f t="shared" si="3"/>
        <v>6.7307692307692308</v>
      </c>
      <c r="O19" s="60">
        <v>9.1</v>
      </c>
      <c r="P19" s="104">
        <f t="shared" si="6"/>
        <v>6</v>
      </c>
      <c r="Q19" s="39"/>
      <c r="R19" s="39"/>
      <c r="S19" s="73"/>
      <c r="T19" s="74"/>
      <c r="U19" s="77"/>
      <c r="V19" s="73"/>
      <c r="W19" s="73" t="s">
        <v>74</v>
      </c>
      <c r="X19" s="60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105"/>
      <c r="DG19" s="67"/>
      <c r="DH19" s="81"/>
      <c r="DI19" s="81"/>
      <c r="DJ19" s="76">
        <v>104</v>
      </c>
      <c r="DK19" s="1"/>
      <c r="DL19" s="1"/>
      <c r="DM19" s="1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</row>
    <row r="20" spans="1:194" s="87" customFormat="1" ht="18" customHeight="1" thickBot="1">
      <c r="A20" s="15" t="s">
        <v>70</v>
      </c>
      <c r="B20" s="39">
        <v>60</v>
      </c>
      <c r="C20" s="39">
        <v>603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458</v>
      </c>
      <c r="K20" s="17">
        <f t="shared" si="4"/>
        <v>80</v>
      </c>
      <c r="L20" s="13">
        <f>H20*3.4/F20</f>
        <v>3.4</v>
      </c>
      <c r="M20" s="77" t="s">
        <v>40</v>
      </c>
      <c r="N20" s="40">
        <f t="shared" si="3"/>
        <v>8.3333333333333321</v>
      </c>
      <c r="O20" s="60">
        <v>9.8000000000000007</v>
      </c>
      <c r="P20" s="104">
        <f t="shared" si="6"/>
        <v>4</v>
      </c>
      <c r="Q20" s="39"/>
      <c r="R20" s="39"/>
      <c r="S20" s="73"/>
      <c r="T20" s="74"/>
      <c r="U20" s="74"/>
      <c r="V20" s="73"/>
      <c r="W20" s="73" t="s">
        <v>65</v>
      </c>
      <c r="X20" s="60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105"/>
      <c r="DG20" s="67"/>
      <c r="DH20" s="81"/>
      <c r="DI20" s="81"/>
      <c r="DJ20" s="76">
        <v>60</v>
      </c>
      <c r="DK20" s="1"/>
      <c r="DL20" s="1"/>
      <c r="DM20" s="1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</row>
    <row r="21" spans="1:194" s="87" customFormat="1" ht="18" customHeight="1" thickBot="1">
      <c r="A21" s="15" t="s">
        <v>55</v>
      </c>
      <c r="B21" s="39">
        <v>25</v>
      </c>
      <c r="C21" s="39">
        <v>355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252</v>
      </c>
      <c r="K21" s="17">
        <f t="shared" si="4"/>
        <v>75</v>
      </c>
      <c r="L21" s="13">
        <f t="shared" si="5"/>
        <v>3.4</v>
      </c>
      <c r="M21" s="77" t="s">
        <v>41</v>
      </c>
      <c r="N21" s="40">
        <f t="shared" si="3"/>
        <v>16</v>
      </c>
      <c r="O21" s="60">
        <v>8.6</v>
      </c>
      <c r="P21" s="104">
        <f t="shared" si="6"/>
        <v>3</v>
      </c>
      <c r="Q21" s="39"/>
      <c r="R21" s="39"/>
      <c r="S21" s="73"/>
      <c r="T21" s="74"/>
      <c r="U21" s="74"/>
      <c r="V21" s="73"/>
      <c r="W21" s="73" t="s">
        <v>75</v>
      </c>
      <c r="X21" s="60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105"/>
      <c r="DG21" s="67"/>
      <c r="DH21" s="81"/>
      <c r="DI21" s="81"/>
      <c r="DJ21" s="76">
        <v>25</v>
      </c>
      <c r="DK21" s="1"/>
      <c r="DL21" s="1"/>
      <c r="DM21" s="1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6"/>
      <c r="FV21" s="86"/>
      <c r="FW21" s="86"/>
      <c r="FX21" s="86"/>
      <c r="FY21" s="86"/>
      <c r="FZ21" s="86"/>
      <c r="GA21" s="86"/>
      <c r="GB21" s="86"/>
      <c r="GC21" s="86"/>
      <c r="GD21" s="86"/>
      <c r="GE21" s="86"/>
      <c r="GF21" s="86"/>
      <c r="GG21" s="86"/>
      <c r="GH21" s="86"/>
      <c r="GI21" s="86"/>
      <c r="GJ21" s="86"/>
      <c r="GK21" s="86"/>
      <c r="GL21" s="86"/>
    </row>
    <row r="22" spans="1:194" s="87" customFormat="1" ht="18" customHeight="1" thickBot="1">
      <c r="A22" s="15" t="s">
        <v>42</v>
      </c>
      <c r="B22" s="57">
        <v>75</v>
      </c>
      <c r="C22" s="57">
        <v>1665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1339</v>
      </c>
      <c r="K22" s="17">
        <f t="shared" ref="K22" si="7">F22/D22*100</f>
        <v>83.333333333333343</v>
      </c>
      <c r="L22" s="13">
        <f t="shared" ref="L22" si="8">H22*3.4/F22</f>
        <v>3.4</v>
      </c>
      <c r="M22" s="77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3"/>
      <c r="S22" s="57"/>
      <c r="T22" s="63"/>
      <c r="U22" s="74" t="s">
        <v>65</v>
      </c>
      <c r="V22" s="73"/>
      <c r="W22" s="39">
        <v>26</v>
      </c>
      <c r="X22" s="60">
        <v>20</v>
      </c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105"/>
      <c r="DG22" s="67"/>
      <c r="DH22" s="67"/>
      <c r="DI22" s="67"/>
      <c r="DJ22" s="67">
        <v>0</v>
      </c>
      <c r="DK22" s="1"/>
      <c r="DL22" s="1"/>
      <c r="DM22" s="1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</row>
    <row r="23" spans="1:194" s="87" customFormat="1" ht="20.25" customHeight="1" thickBot="1">
      <c r="A23" s="15" t="s">
        <v>50</v>
      </c>
      <c r="B23" s="57">
        <v>50</v>
      </c>
      <c r="C23" s="57">
        <v>242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164</v>
      </c>
      <c r="K23" s="17">
        <f>F23/D23*100</f>
        <v>100</v>
      </c>
      <c r="L23" s="13">
        <f t="shared" si="5"/>
        <v>3.4</v>
      </c>
      <c r="M23" s="77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3"/>
      <c r="S23" s="57"/>
      <c r="T23" s="63"/>
      <c r="U23" s="74"/>
      <c r="V23" s="73"/>
      <c r="W23" s="39">
        <v>17</v>
      </c>
      <c r="X23" s="60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105"/>
      <c r="DG23" s="67"/>
      <c r="DH23" s="67"/>
      <c r="DI23" s="67"/>
      <c r="DJ23" s="67">
        <v>50</v>
      </c>
      <c r="DK23" s="1" t="s">
        <v>24</v>
      </c>
      <c r="DL23" s="1"/>
      <c r="DM23" s="1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  <c r="FW23" s="86"/>
      <c r="FX23" s="86"/>
      <c r="FY23" s="86"/>
      <c r="FZ23" s="86"/>
      <c r="GA23" s="86"/>
      <c r="GB23" s="86"/>
      <c r="GC23" s="86"/>
      <c r="GD23" s="86"/>
      <c r="GE23" s="86"/>
      <c r="GF23" s="86"/>
      <c r="GG23" s="86"/>
      <c r="GH23" s="86"/>
      <c r="GI23" s="86"/>
      <c r="GJ23" s="86"/>
      <c r="GK23" s="86"/>
      <c r="GL23" s="86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20322</v>
      </c>
      <c r="D24" s="42">
        <f>D10+D11+D12+D13+D14+D15+D16+D17+D18+D19+D20+D21+D22+D23</f>
        <v>166</v>
      </c>
      <c r="E24" s="42">
        <f t="shared" ref="E24:I24" si="10">E10+E11+E12+E13+E14+E15+E16+E17+E18+E19+E20+E21+E22+E23</f>
        <v>166</v>
      </c>
      <c r="F24" s="42">
        <f t="shared" si="10"/>
        <v>131</v>
      </c>
      <c r="G24" s="42">
        <f>G23+G22+G21+G20+G19+G18+G17+G16+G15+G14+G13+G11+G10</f>
        <v>135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16756</v>
      </c>
      <c r="K24" s="17">
        <f t="shared" si="4"/>
        <v>78.915662650602414</v>
      </c>
      <c r="L24" s="13">
        <f>H24*3.4/F24</f>
        <v>3.6335877862595418</v>
      </c>
      <c r="M24" s="43">
        <f>(M10+M11+M13+M14+M16+M17+M18+M19+M20+M21+M23)/11</f>
        <v>3.1</v>
      </c>
      <c r="N24" s="40">
        <f t="shared" si="3"/>
        <v>11.487889273356402</v>
      </c>
      <c r="O24" s="44">
        <v>11.2</v>
      </c>
      <c r="P24" s="39">
        <f>P23+P22+P21+P20+P19+P18+P17+P16+P15+P14+P13+P12+P11+P10</f>
        <v>140</v>
      </c>
      <c r="Q24" s="45">
        <f>Q10+Q11+Q12+Q13+Q14+Q15+Q16+Q17+Q18+Q19+Q20+Q21+Q22+Q23</f>
        <v>31</v>
      </c>
      <c r="R24" s="45">
        <f t="shared" ref="R24" si="11">R10+R11+R12+R13+R14+R15+R16+R17+R18+R19+R20+R21+R23</f>
        <v>3</v>
      </c>
      <c r="S24" s="45">
        <f>S23+S22+S21+S20+S19+S18+S17+S16+S15+S14+S13+S12+S11+S10</f>
        <v>29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7350</v>
      </c>
      <c r="DH24" s="50">
        <f>DH12+DH11+DH10</f>
        <v>0</v>
      </c>
      <c r="DI24" s="51">
        <f>SUM(DI10:DI14)</f>
        <v>0</v>
      </c>
      <c r="DJ24" s="52">
        <f>SUM(DJ10:DJ23)</f>
        <v>789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56235</v>
      </c>
      <c r="D25" s="16">
        <f>D24+D9</f>
        <v>438</v>
      </c>
      <c r="E25" s="16">
        <f>E24+E9</f>
        <v>434</v>
      </c>
      <c r="F25" s="25">
        <f t="shared" si="14"/>
        <v>396</v>
      </c>
      <c r="G25" s="25">
        <f t="shared" si="14"/>
        <v>384</v>
      </c>
      <c r="H25" s="16">
        <f t="shared" si="14"/>
        <v>443</v>
      </c>
      <c r="I25" s="16">
        <f t="shared" si="14"/>
        <v>421</v>
      </c>
      <c r="J25" s="16">
        <f>J24+J9</f>
        <v>54848</v>
      </c>
      <c r="K25" s="17">
        <f t="shared" si="4"/>
        <v>90.410958904109577</v>
      </c>
      <c r="L25" s="13">
        <f>H25*3.4/F25</f>
        <v>3.8035353535353535</v>
      </c>
      <c r="M25" s="26">
        <f>(M9+M24)/2</f>
        <v>3.17</v>
      </c>
      <c r="N25" s="27">
        <f>D25/B25*100</f>
        <v>16.846153846153847</v>
      </c>
      <c r="O25" s="27">
        <v>15.6</v>
      </c>
      <c r="P25" s="28">
        <f>P24+P9</f>
        <v>443</v>
      </c>
      <c r="Q25" s="16">
        <f>Q24+Q9</f>
        <v>78</v>
      </c>
      <c r="R25" s="16">
        <f>R24+R9</f>
        <v>8</v>
      </c>
      <c r="S25" s="16">
        <f t="shared" ref="S25:U25" si="15">S9+S24</f>
        <v>124</v>
      </c>
      <c r="T25" s="16">
        <f t="shared" si="15"/>
        <v>7</v>
      </c>
      <c r="U25" s="16">
        <f t="shared" si="15"/>
        <v>481</v>
      </c>
      <c r="V25" s="18" t="s">
        <v>83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15520</v>
      </c>
      <c r="DH25" s="30" t="e">
        <f>DH24+DH9</f>
        <v>#REF!</v>
      </c>
      <c r="DI25" s="30" t="e">
        <f>DI24+DI9</f>
        <v>#REF!</v>
      </c>
      <c r="DJ25" s="31">
        <f>DJ24+DJ9</f>
        <v>2039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4</v>
      </c>
      <c r="E26" s="126"/>
      <c r="F26" s="125">
        <f>F25-G25</f>
        <v>12</v>
      </c>
      <c r="G26" s="126"/>
      <c r="H26" s="127">
        <f>H25-I25</f>
        <v>22</v>
      </c>
      <c r="I26" s="128"/>
      <c r="J26" s="33"/>
      <c r="K26" s="34"/>
      <c r="L26" s="21" t="s">
        <v>28</v>
      </c>
      <c r="M26" s="21"/>
      <c r="N26" s="21"/>
      <c r="O26" s="21"/>
      <c r="P26" s="35"/>
      <c r="Q26" s="22" t="s">
        <v>86</v>
      </c>
      <c r="R26" s="22" t="s">
        <v>77</v>
      </c>
      <c r="S26" s="22" t="s">
        <v>87</v>
      </c>
      <c r="T26" s="22" t="s">
        <v>81</v>
      </c>
      <c r="U26" s="22" t="s">
        <v>82</v>
      </c>
      <c r="V26" s="22" t="s">
        <v>37</v>
      </c>
      <c r="W26" s="80">
        <v>652</v>
      </c>
      <c r="X26" s="82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18610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2022-05-19T03:16:08Z</cp:lastPrinted>
  <dcterms:created xsi:type="dcterms:W3CDTF">2020-08-31T08:55:27Z</dcterms:created>
  <dcterms:modified xsi:type="dcterms:W3CDTF">2022-05-19T04:37:14Z</dcterms:modified>
</cp:coreProperties>
</file>