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<sst xmlns="http://schemas.openxmlformats.org/spreadsheetml/2006/main" count="241" uniqueCount="87">
  <si>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</si>
  <si>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</si>
  <si>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</si>
  <si>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</si>
  <si>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</si>
  <si>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</si>
  <si>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</si>
  <si>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</si>
  <si>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</si>
  <si>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</si>
  <si>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</si>
  <si>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</si>
  <si>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</si>
  <si>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</si>
  <si>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</si>
  <si>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</si>
  <si>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</si>
  <si>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</si>
  <si>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</si>
  <si>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</si>
  <si>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</si>
  <si>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</si>
  <si>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</si>
  <si>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</si>
  <si>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</si>
  <si>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</si>
  <si>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</si>
  <si>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</si>
  <si>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</si>
  <si>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</si>
  <si>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</si>
  <si>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</si>
  <si>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</si>
  <si>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</si>
  <si>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</si>
  <si>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</si>
  <si>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</si>
  <si>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</si>
  <si>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</si>
  <si>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</si>
  <si>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</si>
  <si>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</si>
  <si>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</si>
  <si>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</si>
  <si>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</si>
  <si>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</si>
  <si>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</si>
  <si>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</si>
  <si>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</si>
  <si>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</si>
  <si>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</si>
  <si>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</si>
  <si>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</si>
  <si>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</si>
  <si>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</si>
  <si>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</si>
  <si>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</si>
  <si>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</si>
  <si>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</si>
  <si>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</si>
  <si>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</si>
  <si>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</si>
  <si>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</si>
  <si>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</si>
  <si>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</si>
  <si>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</si>
  <si>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</si>
  <si>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</si>
  <si>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</si>
  <si>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</si>
  <si>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</si>
  <si>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</si>
  <si>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</si>
  <si>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</si>
  <si>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</si>
  <si>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</si>
  <si>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</si>
  <si>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</si>
  <si>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49</t>
  </si>
  <si>
    <t>32</t>
  </si>
  <si>
    <t>1</t>
  </si>
  <si>
    <t>4</t>
  </si>
  <si>
    <t>3,32</t>
  </si>
  <si>
    <t>15</t>
  </si>
  <si>
    <t>96</t>
  </si>
  <si>
    <t>46</t>
  </si>
  <si>
    <t>СВОДКА ПО НАДОЮ МОЛОКА ЗА 18.08.2022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</si>
</sst>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90" zoomScaleNormal="75" zoomScaleSheetLayoutView="90" workbookViewId="0">
      <selection activeCell="DJ11" sqref="DJ1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76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85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54995</v>
      </c>
      <c r="D6" s="39">
        <v>224</v>
      </c>
      <c r="E6" s="39">
        <v>182</v>
      </c>
      <c r="F6" s="39">
        <v>211</v>
      </c>
      <c r="G6" s="39">
        <v>169</v>
      </c>
      <c r="H6" s="39">
        <v>236</v>
      </c>
      <c r="I6" s="39">
        <v>193</v>
      </c>
      <c r="J6" s="39">
        <v>58937</v>
      </c>
      <c r="K6" s="59">
        <v>94</v>
      </c>
      <c r="L6" s="13">
        <v>3.7</v>
      </c>
      <c r="M6" s="60" t="s">
        <v>82</v>
      </c>
      <c r="N6" s="40">
        <v>24.3</v>
      </c>
      <c r="O6" s="61">
        <v>20.100000000000001</v>
      </c>
      <c r="P6" s="39">
        <f>H6</f>
        <v>236</v>
      </c>
      <c r="Q6" s="62">
        <v>65</v>
      </c>
      <c r="R6" s="63" t="s">
        <v>79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8300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4339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3261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59334</v>
      </c>
      <c r="D9" s="72">
        <f>D6+D7+D8</f>
        <v>244</v>
      </c>
      <c r="E9" s="16">
        <f t="shared" si="0"/>
        <v>228</v>
      </c>
      <c r="F9" s="16">
        <f t="shared" si="0"/>
        <v>226</v>
      </c>
      <c r="G9" s="16">
        <f t="shared" si="0"/>
        <v>210</v>
      </c>
      <c r="H9" s="16">
        <f t="shared" si="0"/>
        <v>251</v>
      </c>
      <c r="I9" s="16">
        <f t="shared" si="0"/>
        <v>235</v>
      </c>
      <c r="J9" s="71">
        <f t="shared" si="0"/>
        <v>62198</v>
      </c>
      <c r="K9" s="17">
        <f>F9/D9*100</f>
        <v>92.622950819672127</v>
      </c>
      <c r="L9" s="13">
        <f>H9*3.4/F9</f>
        <v>3.7761061946902652</v>
      </c>
      <c r="M9" s="73">
        <f>(M6+M7+M8)/2</f>
        <v>3.2349999999999999</v>
      </c>
      <c r="N9" s="74">
        <f>D9/B9*100</f>
        <v>20.854700854700855</v>
      </c>
      <c r="O9" s="74">
        <v>17.600000000000001</v>
      </c>
      <c r="P9" s="16">
        <f>P6+P7+P8</f>
        <v>251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9670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86">
        <v>13723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11440</v>
      </c>
      <c r="K10" s="17">
        <v>77</v>
      </c>
      <c r="L10" s="13">
        <v>3.8</v>
      </c>
      <c r="M10" s="87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3</v>
      </c>
      <c r="R10" s="39"/>
      <c r="S10" s="75" t="s">
        <v>83</v>
      </c>
      <c r="T10" s="76"/>
      <c r="U10" s="77" t="s">
        <v>66</v>
      </c>
      <c r="V10" s="66"/>
      <c r="W10" s="75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78">
        <v>20</v>
      </c>
      <c r="DN10" s="88"/>
    </row>
    <row r="11" spans="1:194" ht="18" customHeight="1" thickBot="1">
      <c r="A11" s="89" t="s">
        <v>27</v>
      </c>
      <c r="B11" s="86">
        <v>74</v>
      </c>
      <c r="C11" s="86">
        <v>2025</v>
      </c>
      <c r="D11" s="90">
        <v>10</v>
      </c>
      <c r="E11" s="90">
        <v>13</v>
      </c>
      <c r="F11" s="90">
        <v>8</v>
      </c>
      <c r="G11" s="90">
        <v>10</v>
      </c>
      <c r="H11" s="90">
        <v>9</v>
      </c>
      <c r="I11" s="58">
        <v>11</v>
      </c>
      <c r="J11" s="39">
        <v>1862</v>
      </c>
      <c r="K11" s="17">
        <f>F11/D11*100</f>
        <v>80</v>
      </c>
      <c r="L11" s="13">
        <v>3.8</v>
      </c>
      <c r="M11" s="79" t="s">
        <v>61</v>
      </c>
      <c r="N11" s="40">
        <f t="shared" ref="N11:N24" si="2">D11/B11*100</f>
        <v>13.513513513513514</v>
      </c>
      <c r="O11" s="91">
        <v>13</v>
      </c>
      <c r="P11" s="39">
        <f>H11</f>
        <v>9</v>
      </c>
      <c r="Q11" s="92">
        <v>2</v>
      </c>
      <c r="R11" s="93"/>
      <c r="S11" s="22" t="s">
        <v>81</v>
      </c>
      <c r="T11" s="94"/>
      <c r="U11" s="95"/>
      <c r="V11" s="66"/>
      <c r="W11" s="22" t="s">
        <v>72</v>
      </c>
      <c r="X11" s="96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1500</v>
      </c>
      <c r="DH11" s="68"/>
      <c r="DI11" s="68"/>
      <c r="DJ11" s="78">
        <v>10</v>
      </c>
      <c r="DK11" s="1" t="s">
        <v>28</v>
      </c>
      <c r="DL11" s="1" t="s">
        <v>28</v>
      </c>
    </row>
    <row r="12" spans="1:194" s="8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79"/>
      <c r="N12" s="40"/>
      <c r="O12" s="61"/>
      <c r="P12" s="39"/>
      <c r="Q12" s="62"/>
      <c r="R12" s="80"/>
      <c r="S12" s="75"/>
      <c r="T12" s="76"/>
      <c r="U12" s="77"/>
      <c r="V12" s="66"/>
      <c r="W12" s="75"/>
      <c r="X12" s="6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68"/>
      <c r="DH12" s="68"/>
      <c r="DI12" s="68"/>
      <c r="DJ12" s="78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86">
        <v>120</v>
      </c>
      <c r="C13" s="86">
        <v>4492</v>
      </c>
      <c r="D13" s="90">
        <v>20</v>
      </c>
      <c r="E13" s="90">
        <v>21</v>
      </c>
      <c r="F13" s="90">
        <v>16</v>
      </c>
      <c r="G13" s="90">
        <v>17</v>
      </c>
      <c r="H13" s="90">
        <v>17</v>
      </c>
      <c r="I13" s="58">
        <v>19</v>
      </c>
      <c r="J13" s="39">
        <v>3681</v>
      </c>
      <c r="K13" s="17">
        <f t="shared" ref="K13:K25" si="3">F13/D13*100</f>
        <v>80</v>
      </c>
      <c r="L13" s="13">
        <f t="shared" ref="L13:L23" si="4">H13*3.4/F13</f>
        <v>3.6124999999999998</v>
      </c>
      <c r="M13" s="79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86">
        <v>2</v>
      </c>
      <c r="R13" s="86"/>
      <c r="S13" s="22"/>
      <c r="T13" s="98"/>
      <c r="U13" s="94" t="s">
        <v>69</v>
      </c>
      <c r="V13" s="22"/>
      <c r="W13" s="22" t="s">
        <v>68</v>
      </c>
      <c r="X13" s="96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78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2679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2380</v>
      </c>
      <c r="K14" s="17">
        <f t="shared" si="3"/>
        <v>83.333333333333343</v>
      </c>
      <c r="L14" s="13">
        <f t="shared" si="4"/>
        <v>3.4</v>
      </c>
      <c r="M14" s="79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5" t="s">
        <v>80</v>
      </c>
      <c r="T14" s="76"/>
      <c r="U14" s="76" t="s">
        <v>41</v>
      </c>
      <c r="V14" s="75"/>
      <c r="W14" s="75" t="s">
        <v>73</v>
      </c>
      <c r="X14" s="61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68"/>
      <c r="DH14" s="68"/>
      <c r="DI14" s="68"/>
      <c r="DJ14" s="78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79"/>
      <c r="N15" s="40"/>
      <c r="O15" s="61">
        <v>11.5</v>
      </c>
      <c r="P15" s="39">
        <f t="shared" si="1"/>
        <v>0</v>
      </c>
      <c r="Q15" s="39"/>
      <c r="R15" s="39"/>
      <c r="S15" s="75"/>
      <c r="T15" s="76"/>
      <c r="U15" s="76"/>
      <c r="V15" s="75"/>
      <c r="W15" s="75" t="s">
        <v>37</v>
      </c>
      <c r="X15" s="61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68"/>
      <c r="DH15" s="82"/>
      <c r="DI15" s="82"/>
      <c r="DJ15" s="78"/>
      <c r="DK15" s="1" t="s">
        <v>24</v>
      </c>
      <c r="DL15" s="1" t="s">
        <v>33</v>
      </c>
      <c r="DP15" s="84"/>
    </row>
    <row r="16" spans="1:194" ht="16.5" customHeight="1" thickBot="1">
      <c r="A16" s="15" t="s">
        <v>34</v>
      </c>
      <c r="B16" s="39">
        <v>204</v>
      </c>
      <c r="C16" s="39">
        <v>3578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3159</v>
      </c>
      <c r="K16" s="17">
        <f t="shared" si="3"/>
        <v>92.857142857142861</v>
      </c>
      <c r="L16" s="13">
        <f>H16*3.4/F16</f>
        <v>3.3999999999999995</v>
      </c>
      <c r="M16" s="79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1</v>
      </c>
      <c r="R16" s="39"/>
      <c r="S16" s="75" t="s">
        <v>75</v>
      </c>
      <c r="T16" s="76"/>
      <c r="U16" s="76" t="s">
        <v>65</v>
      </c>
      <c r="V16" s="75"/>
      <c r="W16" s="75" t="s">
        <v>65</v>
      </c>
      <c r="X16" s="61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68"/>
      <c r="DH16" s="82"/>
      <c r="DI16" s="82"/>
      <c r="DJ16" s="78"/>
    </row>
    <row r="17" spans="1:194" ht="17.25" customHeight="1" thickBot="1">
      <c r="A17" s="15" t="s">
        <v>36</v>
      </c>
      <c r="B17" s="39">
        <v>115</v>
      </c>
      <c r="C17" s="39">
        <v>1173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856</v>
      </c>
      <c r="K17" s="17">
        <f t="shared" si="3"/>
        <v>80</v>
      </c>
      <c r="L17" s="13">
        <f t="shared" si="4"/>
        <v>3.4</v>
      </c>
      <c r="M17" s="79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5"/>
      <c r="T17" s="76"/>
      <c r="U17" s="76"/>
      <c r="V17" s="75"/>
      <c r="W17" s="75" t="s">
        <v>74</v>
      </c>
      <c r="X17" s="61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68"/>
      <c r="DH17" s="82"/>
      <c r="DI17" s="82"/>
      <c r="DJ17" s="78"/>
    </row>
    <row r="18" spans="1:194" ht="18" customHeight="1" thickBot="1">
      <c r="A18" s="15" t="s">
        <v>38</v>
      </c>
      <c r="B18" s="58">
        <v>75</v>
      </c>
      <c r="C18" s="58">
        <v>432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324</v>
      </c>
      <c r="K18" s="17">
        <f t="shared" si="3"/>
        <v>100</v>
      </c>
      <c r="L18" s="13">
        <f t="shared" si="4"/>
        <v>3.4</v>
      </c>
      <c r="M18" s="79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5"/>
      <c r="S18" s="58"/>
      <c r="T18" s="64"/>
      <c r="U18" s="76"/>
      <c r="V18" s="75"/>
      <c r="W18" s="39"/>
      <c r="X18" s="61">
        <v>0</v>
      </c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103"/>
      <c r="DG18" s="68"/>
      <c r="DH18" s="82"/>
      <c r="DI18" s="82"/>
      <c r="DJ18" s="78"/>
    </row>
    <row r="19" spans="1:194" ht="18" customHeight="1" thickBot="1">
      <c r="A19" s="15" t="s">
        <v>39</v>
      </c>
      <c r="B19" s="39">
        <v>104</v>
      </c>
      <c r="C19" s="39">
        <v>1460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1093</v>
      </c>
      <c r="K19" s="17">
        <f t="shared" si="3"/>
        <v>83.333333333333343</v>
      </c>
      <c r="L19" s="13">
        <f t="shared" si="4"/>
        <v>3.4</v>
      </c>
      <c r="M19" s="79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5"/>
      <c r="T19" s="76"/>
      <c r="U19" s="79"/>
      <c r="V19" s="75"/>
      <c r="W19" s="75" t="s">
        <v>74</v>
      </c>
      <c r="X19" s="61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103"/>
      <c r="DG19" s="68"/>
      <c r="DH19" s="82"/>
      <c r="DI19" s="82"/>
      <c r="DJ19" s="78"/>
    </row>
    <row r="20" spans="1:194" ht="18" customHeight="1" thickBot="1">
      <c r="A20" s="15" t="s">
        <v>67</v>
      </c>
      <c r="B20" s="39">
        <v>60</v>
      </c>
      <c r="C20" s="39">
        <v>1072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830</v>
      </c>
      <c r="K20" s="17">
        <f t="shared" si="3"/>
        <v>80</v>
      </c>
      <c r="L20" s="13">
        <f>H20*3.4/F20</f>
        <v>3.4</v>
      </c>
      <c r="M20" s="79" t="s">
        <v>40</v>
      </c>
      <c r="N20" s="40">
        <f t="shared" si="2"/>
        <v>8.3333333333333321</v>
      </c>
      <c r="O20" s="61">
        <v>9.8000000000000007</v>
      </c>
      <c r="P20" s="102">
        <f t="shared" si="6"/>
        <v>4</v>
      </c>
      <c r="Q20" s="39"/>
      <c r="R20" s="39"/>
      <c r="S20" s="75"/>
      <c r="T20" s="76"/>
      <c r="U20" s="76"/>
      <c r="V20" s="75"/>
      <c r="W20" s="75" t="s">
        <v>75</v>
      </c>
      <c r="X20" s="61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103"/>
      <c r="DG20" s="68"/>
      <c r="DH20" s="82"/>
      <c r="DI20" s="82"/>
      <c r="DJ20" s="78">
        <v>4</v>
      </c>
    </row>
    <row r="21" spans="1:194" ht="18" customHeight="1" thickBot="1">
      <c r="A21" s="15" t="s">
        <v>55</v>
      </c>
      <c r="B21" s="39">
        <v>25</v>
      </c>
      <c r="C21" s="39">
        <v>760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688</v>
      </c>
      <c r="K21" s="17">
        <f t="shared" si="3"/>
        <v>100</v>
      </c>
      <c r="L21" s="13">
        <f t="shared" si="4"/>
        <v>3.4</v>
      </c>
      <c r="M21" s="79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5"/>
      <c r="T21" s="76"/>
      <c r="U21" s="76"/>
      <c r="V21" s="75"/>
      <c r="W21" s="75" t="s">
        <v>72</v>
      </c>
      <c r="X21" s="61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103"/>
      <c r="DG21" s="68"/>
      <c r="DH21" s="82"/>
      <c r="DI21" s="82"/>
      <c r="DJ21" s="78"/>
    </row>
    <row r="22" spans="1:194" ht="18" customHeight="1" thickBot="1">
      <c r="A22" s="15" t="s">
        <v>42</v>
      </c>
      <c r="B22" s="58">
        <v>88</v>
      </c>
      <c r="C22" s="58">
        <v>2793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2357</v>
      </c>
      <c r="K22" s="17">
        <f>F22/D22*100</f>
        <v>83.333333333333343</v>
      </c>
      <c r="L22" s="13">
        <f>H22*3.4/F22</f>
        <v>3.7399999999999998</v>
      </c>
      <c r="M22" s="79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5"/>
      <c r="S22" s="58"/>
      <c r="T22" s="64"/>
      <c r="U22" s="76" t="s">
        <v>64</v>
      </c>
      <c r="V22" s="75"/>
      <c r="W22" s="39">
        <v>14</v>
      </c>
      <c r="X22" s="61">
        <v>20</v>
      </c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103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516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356</v>
      </c>
      <c r="K23" s="17">
        <f>F23/D23*100</f>
        <v>100</v>
      </c>
      <c r="L23" s="13">
        <f t="shared" si="4"/>
        <v>3.4</v>
      </c>
      <c r="M23" s="79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5"/>
      <c r="S23" s="58"/>
      <c r="T23" s="64"/>
      <c r="U23" s="76"/>
      <c r="V23" s="75"/>
      <c r="W23" s="39">
        <v>3</v>
      </c>
      <c r="X23" s="61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103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34996</v>
      </c>
      <c r="D24" s="42">
        <f>D10+D11+D12+D13+D14+D15+D16+D17+D18+D19+D20+D21+D22+D23</f>
        <v>142</v>
      </c>
      <c r="E24" s="42">
        <f>E10+E11+E12+E13+E14+E15+E16+E17+E18+E19+E20+E21+E22+E23</f>
        <v>158</v>
      </c>
      <c r="F24" s="42">
        <f>F10+F11+F12+F13+F14+F15+F16+F17+F18+F19+F20+F21+F22+F23</f>
        <v>117</v>
      </c>
      <c r="G24" s="42">
        <f>G23+G22+G21+G20+G19+G18+G17+G16+G15+G14+G13+G11+G10</f>
        <v>135</v>
      </c>
      <c r="H24" s="42">
        <f>H23+H22+H21+H20+H19+H18+H17+H16+H15+H14+H13+H12+H11+H10</f>
        <v>125</v>
      </c>
      <c r="I24" s="42">
        <f>I10+I11+I12+I13+I14+I15+I16+I17+I18+I19+I20+I21+I22+I23</f>
        <v>146</v>
      </c>
      <c r="J24" s="42">
        <f>J23+J22+J21+J20+J19+J18+J17+J16+J15+J14+J13+J11+J10</f>
        <v>29229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10.7</v>
      </c>
      <c r="P24" s="39">
        <f>P23+P22+P21+P20+P19+P18+P17+P16+P15+P14+P13+P12+P11+P10</f>
        <v>125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29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10100</v>
      </c>
      <c r="DH24" s="50">
        <f>DH12+DH11+DH10</f>
        <v>0</v>
      </c>
      <c r="DI24" s="51">
        <f>SUM(DI10:DI14)</f>
        <v>0</v>
      </c>
      <c r="DJ24" s="52">
        <f>SUM(DJ10:DJ23)</f>
        <v>34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94330</v>
      </c>
      <c r="D25" s="16">
        <f>D24+D9</f>
        <v>386</v>
      </c>
      <c r="E25" s="16">
        <f>E24+E9</f>
        <v>386</v>
      </c>
      <c r="F25" s="25">
        <f t="shared" si="9"/>
        <v>343</v>
      </c>
      <c r="G25" s="25">
        <f t="shared" si="9"/>
        <v>345</v>
      </c>
      <c r="H25" s="16">
        <f t="shared" si="9"/>
        <v>376</v>
      </c>
      <c r="I25" s="16">
        <f t="shared" si="9"/>
        <v>381</v>
      </c>
      <c r="J25" s="16">
        <f>J24+J9</f>
        <v>91427</v>
      </c>
      <c r="K25" s="17">
        <f t="shared" si="3"/>
        <v>88.860103626943015</v>
      </c>
      <c r="L25" s="13">
        <f>H25*3.4/F25</f>
        <v>3.7271137026239063</v>
      </c>
      <c r="M25" s="26">
        <f>(M9+M24)/2</f>
        <v>3.1629545454545456</v>
      </c>
      <c r="N25" s="27">
        <f>D25/B25*100</f>
        <v>14.846153846153845</v>
      </c>
      <c r="O25" s="27">
        <v>13.9</v>
      </c>
      <c r="P25" s="28">
        <f>P24+P9</f>
        <v>376</v>
      </c>
      <c r="Q25" s="16">
        <f>Q24+Q9</f>
        <v>74</v>
      </c>
      <c r="R25" s="16">
        <f>R24+R9</f>
        <v>32</v>
      </c>
      <c r="S25" s="16">
        <f>S9+S24</f>
        <v>80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19770</v>
      </c>
      <c r="DH25" s="30" t="e">
        <f>DH24+DH9</f>
        <v>#REF!</v>
      </c>
      <c r="DI25" s="30" t="e">
        <f>DI24+DI9</f>
        <v>#REF!</v>
      </c>
      <c r="DJ25" s="31">
        <f>DJ24+DJ9</f>
        <v>34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0</v>
      </c>
      <c r="E26" s="124"/>
      <c r="F26" s="123">
        <f>F25-G25</f>
        <v>-2</v>
      </c>
      <c r="G26" s="124"/>
      <c r="H26" s="125">
        <f>H25-I25</f>
        <v>-5</v>
      </c>
      <c r="I26" s="126"/>
      <c r="J26" s="33"/>
      <c r="K26" s="34"/>
      <c r="L26" s="21"/>
      <c r="M26" s="21"/>
      <c r="N26" s="21"/>
      <c r="O26" s="21"/>
      <c r="P26" s="35"/>
      <c r="Q26" s="22" t="s">
        <v>84</v>
      </c>
      <c r="R26" s="22" t="s">
        <v>78</v>
      </c>
      <c r="S26" s="22" t="s">
        <v>85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26125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2022-08-19T03:40:12Z</cp:lastPrinted>
  <dcterms:created xsi:type="dcterms:W3CDTF">2020-08-31T08:55:27Z</dcterms:created>
  <dcterms:modified xsi:type="dcterms:W3CDTF">2022-08-30T04:09:26Z</dcterms:modified>
</cp:coreProperties>
</file>