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<sst xmlns="http://schemas.openxmlformats.org/spreadsheetml/2006/main" count="336" uniqueCount="93">
  <si>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</si>
  <si>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</si>
  <si>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</si>
  <si>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</si>
  <si>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</si>
  <si>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</si>
  <si>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</si>
  <si>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</si>
  <si>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</si>
  <si>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</si>
  <si>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</si>
  <si>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</si>
  <si>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</si>
  <si>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</si>
  <si>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</si>
  <si>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</si>
  <si>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</si>
  <si>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</si>
  <si>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</si>
  <si>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</si>
  <si>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</si>
  <si>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</si>
  <si>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</si>
  <si>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</si>
  <si>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</si>
  <si>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</si>
  <si>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</si>
  <si>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</si>
  <si>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</si>
  <si>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</si>
  <si>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</si>
  <si>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</si>
  <si>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</si>
  <si>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</si>
  <si>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</si>
  <si>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</si>
  <si>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</si>
  <si>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</si>
  <si>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</si>
  <si>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</si>
  <si>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</si>
  <si>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</si>
  <si>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</si>
  <si>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</si>
  <si>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</si>
  <si>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</si>
  <si>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</si>
  <si>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</si>
  <si>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</si>
  <si>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</si>
  <si>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</si>
  <si>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</si>
  <si>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</si>
  <si>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</si>
  <si>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</si>
  <si>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</si>
  <si>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</si>
  <si>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</si>
  <si>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</si>
  <si>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</si>
  <si>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</si>
  <si>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</si>
  <si>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</si>
  <si>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</si>
  <si>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</si>
  <si>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</si>
  <si>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</si>
  <si>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</si>
  <si>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</si>
  <si>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</si>
  <si>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</si>
  <si>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</si>
  <si>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</si>
  <si>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</si>
  <si>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</si>
  <si>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</si>
  <si>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1</t>
  </si>
  <si>
    <t>выведено скота, голов</t>
  </si>
  <si>
    <t>7</t>
  </si>
  <si>
    <t>14</t>
  </si>
  <si>
    <t>406</t>
  </si>
  <si>
    <t>5</t>
  </si>
  <si>
    <t>10</t>
  </si>
  <si>
    <t>13</t>
  </si>
  <si>
    <t>34</t>
  </si>
  <si>
    <t>3-2</t>
  </si>
  <si>
    <t>1-0</t>
  </si>
  <si>
    <t>91</t>
  </si>
  <si>
    <t>90</t>
  </si>
  <si>
    <t>СВОДКА ПО НАДОЮ МОЛОКА ЗА 30.05.2022 года</t>
  </si>
  <si>
    <t>3,38</t>
  </si>
  <si>
    <t>2-2</t>
  </si>
  <si>
    <t>5-4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</si>
</sst>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7" zoomScale="89" zoomScaleNormal="75" zoomScaleSheetLayoutView="89" workbookViewId="0">
      <selection activeCell="T25" sqref="T25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6" t="s">
        <v>89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</row>
    <row r="2" spans="1:194" ht="12.75" customHeight="1">
      <c r="A2" s="107" t="s">
        <v>28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8" t="s">
        <v>0</v>
      </c>
      <c r="B4" s="110" t="s">
        <v>1</v>
      </c>
      <c r="C4" s="108" t="s">
        <v>60</v>
      </c>
      <c r="D4" s="112" t="s">
        <v>2</v>
      </c>
      <c r="E4" s="113"/>
      <c r="F4" s="113"/>
      <c r="G4" s="113"/>
      <c r="H4" s="113"/>
      <c r="I4" s="114"/>
      <c r="J4" s="108" t="s">
        <v>59</v>
      </c>
      <c r="K4" s="115" t="s">
        <v>3</v>
      </c>
      <c r="L4" s="108" t="s">
        <v>4</v>
      </c>
      <c r="M4" s="108" t="s">
        <v>5</v>
      </c>
      <c r="N4" s="123" t="s">
        <v>6</v>
      </c>
      <c r="O4" s="124"/>
      <c r="P4" s="108" t="s">
        <v>52</v>
      </c>
      <c r="Q4" s="129" t="s">
        <v>7</v>
      </c>
      <c r="R4" s="130"/>
      <c r="S4" s="112" t="s">
        <v>8</v>
      </c>
      <c r="T4" s="113"/>
      <c r="U4" s="114"/>
      <c r="V4" s="115" t="s">
        <v>9</v>
      </c>
      <c r="W4" s="131" t="s">
        <v>68</v>
      </c>
      <c r="X4" s="13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7" t="s">
        <v>10</v>
      </c>
      <c r="DH4" s="117" t="s">
        <v>10</v>
      </c>
      <c r="DI4" s="117" t="s">
        <v>11</v>
      </c>
      <c r="DJ4" s="119" t="s">
        <v>77</v>
      </c>
    </row>
    <row r="5" spans="1:194" ht="53.25" customHeight="1" thickBot="1">
      <c r="A5" s="109"/>
      <c r="B5" s="111"/>
      <c r="C5" s="109"/>
      <c r="D5" s="121" t="s">
        <v>57</v>
      </c>
      <c r="E5" s="122"/>
      <c r="F5" s="121" t="s">
        <v>58</v>
      </c>
      <c r="G5" s="122"/>
      <c r="H5" s="121" t="s">
        <v>63</v>
      </c>
      <c r="I5" s="122"/>
      <c r="J5" s="109"/>
      <c r="K5" s="116"/>
      <c r="L5" s="109"/>
      <c r="M5" s="109"/>
      <c r="N5" s="9" t="s">
        <v>56</v>
      </c>
      <c r="O5" s="9" t="s">
        <v>47</v>
      </c>
      <c r="P5" s="109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6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8"/>
      <c r="DH5" s="118"/>
      <c r="DI5" s="118"/>
      <c r="DJ5" s="120"/>
    </row>
    <row r="6" spans="1:194" s="104" customFormat="1" ht="23.25" customHeight="1" thickBot="1">
      <c r="A6" s="57" t="s">
        <v>18</v>
      </c>
      <c r="B6" s="58">
        <v>905</v>
      </c>
      <c r="C6" s="39">
        <v>36316</v>
      </c>
      <c r="D6" s="39">
        <v>241</v>
      </c>
      <c r="E6" s="39">
        <v>203</v>
      </c>
      <c r="F6" s="39">
        <v>239</v>
      </c>
      <c r="G6" s="39">
        <v>187</v>
      </c>
      <c r="H6" s="39">
        <v>279</v>
      </c>
      <c r="I6" s="39">
        <v>218</v>
      </c>
      <c r="J6" s="39">
        <v>39315</v>
      </c>
      <c r="K6" s="59">
        <v>94</v>
      </c>
      <c r="L6" s="13">
        <v>3.9</v>
      </c>
      <c r="M6" s="60" t="s">
        <v>90</v>
      </c>
      <c r="N6" s="40">
        <v>26.6</v>
      </c>
      <c r="O6" s="61">
        <v>22.6</v>
      </c>
      <c r="P6" s="39">
        <f>H6</f>
        <v>279</v>
      </c>
      <c r="Q6" s="62">
        <v>41</v>
      </c>
      <c r="R6" s="63" t="s">
        <v>81</v>
      </c>
      <c r="S6" s="58">
        <v>95</v>
      </c>
      <c r="T6" s="64">
        <v>7</v>
      </c>
      <c r="U6" s="65">
        <v>291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7500</v>
      </c>
      <c r="DH6" s="68"/>
      <c r="DI6" s="68"/>
      <c r="DJ6" s="68">
        <v>2000</v>
      </c>
      <c r="DK6" s="1"/>
      <c r="DL6" s="1"/>
      <c r="DM6" s="1"/>
      <c r="DN6" s="103"/>
      <c r="DO6" s="103"/>
      <c r="DP6" s="103"/>
      <c r="DQ6" s="103"/>
      <c r="DR6" s="103"/>
      <c r="DS6" s="103"/>
      <c r="DT6" s="103"/>
      <c r="DU6" s="103"/>
      <c r="DV6" s="103"/>
      <c r="DW6" s="103"/>
      <c r="DX6" s="103"/>
      <c r="DY6" s="103"/>
      <c r="DZ6" s="103"/>
      <c r="EA6" s="103"/>
      <c r="EB6" s="103"/>
      <c r="EC6" s="103"/>
      <c r="ED6" s="103"/>
      <c r="EE6" s="103"/>
      <c r="EF6" s="103"/>
      <c r="EG6" s="103"/>
      <c r="EH6" s="103"/>
      <c r="EI6" s="103"/>
      <c r="EJ6" s="103"/>
      <c r="EK6" s="103"/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3"/>
      <c r="FC6" s="103"/>
      <c r="FD6" s="103"/>
      <c r="FE6" s="103"/>
      <c r="FF6" s="103"/>
      <c r="FG6" s="103"/>
      <c r="FH6" s="103"/>
      <c r="FI6" s="103"/>
      <c r="FJ6" s="103"/>
      <c r="FK6" s="103"/>
      <c r="FL6" s="103"/>
      <c r="FM6" s="103"/>
      <c r="FN6" s="103"/>
      <c r="FO6" s="103"/>
      <c r="FP6" s="103"/>
      <c r="FQ6" s="103"/>
      <c r="FR6" s="103"/>
      <c r="FS6" s="103"/>
      <c r="FT6" s="103"/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3"/>
      <c r="GL6" s="103"/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18</v>
      </c>
      <c r="H7" s="39"/>
      <c r="I7" s="39">
        <v>18</v>
      </c>
      <c r="J7" s="39"/>
      <c r="K7" s="59"/>
      <c r="L7" s="13"/>
      <c r="M7" s="60"/>
      <c r="N7" s="40"/>
      <c r="O7" s="61">
        <v>13.7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104" customFormat="1" ht="21" customHeight="1" thickBot="1">
      <c r="A8" s="57" t="s">
        <v>22</v>
      </c>
      <c r="B8" s="58">
        <v>250</v>
      </c>
      <c r="C8" s="69">
        <v>2739</v>
      </c>
      <c r="D8" s="39">
        <v>20</v>
      </c>
      <c r="E8" s="39">
        <v>27</v>
      </c>
      <c r="F8" s="39">
        <v>16</v>
      </c>
      <c r="G8" s="39">
        <v>22</v>
      </c>
      <c r="H8" s="39">
        <v>16</v>
      </c>
      <c r="I8" s="39">
        <v>23</v>
      </c>
      <c r="J8" s="39">
        <v>2004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>
        <v>16</v>
      </c>
      <c r="R8" s="63"/>
      <c r="S8" s="58">
        <v>12</v>
      </c>
      <c r="T8" s="64">
        <v>3</v>
      </c>
      <c r="U8" s="65">
        <v>16</v>
      </c>
      <c r="V8" s="66" t="s">
        <v>85</v>
      </c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920</v>
      </c>
      <c r="DH8" s="68"/>
      <c r="DI8" s="68"/>
      <c r="DJ8" s="68">
        <v>430</v>
      </c>
      <c r="DK8" s="1" t="s">
        <v>24</v>
      </c>
      <c r="DL8" s="1"/>
      <c r="DM8" s="1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</row>
    <row r="9" spans="1:194" s="20" customFormat="1" ht="24" customHeight="1" thickBot="1">
      <c r="A9" s="70" t="s">
        <v>25</v>
      </c>
      <c r="B9" s="71">
        <f t="shared" ref="B9:J9" si="0">B6+B7+B8</f>
        <v>1155</v>
      </c>
      <c r="C9" s="72">
        <f t="shared" si="0"/>
        <v>39055</v>
      </c>
      <c r="D9" s="73">
        <f t="shared" si="0"/>
        <v>261</v>
      </c>
      <c r="E9" s="16">
        <f t="shared" si="0"/>
        <v>250</v>
      </c>
      <c r="F9" s="16">
        <f t="shared" si="0"/>
        <v>255</v>
      </c>
      <c r="G9" s="16">
        <f t="shared" si="0"/>
        <v>227</v>
      </c>
      <c r="H9" s="16">
        <f t="shared" si="0"/>
        <v>295</v>
      </c>
      <c r="I9" s="16">
        <f t="shared" si="0"/>
        <v>259</v>
      </c>
      <c r="J9" s="71">
        <f t="shared" si="0"/>
        <v>41319</v>
      </c>
      <c r="K9" s="17">
        <f>F9/D9*100</f>
        <v>97.701149425287355</v>
      </c>
      <c r="L9" s="13">
        <f>H9*3.4/F9</f>
        <v>3.9333333333333331</v>
      </c>
      <c r="M9" s="74">
        <f>(M6+M7+M8)/2</f>
        <v>3.2649999999999997</v>
      </c>
      <c r="N9" s="75">
        <f>D9/B9*100</f>
        <v>22.597402597402596</v>
      </c>
      <c r="O9" s="75">
        <v>19.399999999999999</v>
      </c>
      <c r="P9" s="16">
        <f t="shared" ref="P9:U9" si="1">P6+P7+P8</f>
        <v>295</v>
      </c>
      <c r="Q9" s="16">
        <f>Q8+Q7+Q6</f>
        <v>57</v>
      </c>
      <c r="R9" s="16">
        <f>R8+R7+R6</f>
        <v>5</v>
      </c>
      <c r="S9" s="16">
        <f>S8+S7+S6</f>
        <v>107</v>
      </c>
      <c r="T9" s="16">
        <f>T8+T7+T6</f>
        <v>10</v>
      </c>
      <c r="U9" s="16">
        <f t="shared" si="1"/>
        <v>307</v>
      </c>
      <c r="V9" s="18" t="s">
        <v>85</v>
      </c>
      <c r="W9" s="16">
        <f>W6+W7+W8</f>
        <v>359</v>
      </c>
      <c r="X9" s="7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8420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4" customFormat="1" ht="18.75" customHeight="1" thickBot="1">
      <c r="A10" s="15" t="s">
        <v>26</v>
      </c>
      <c r="B10" s="39">
        <v>410</v>
      </c>
      <c r="C10" s="76">
        <v>9207</v>
      </c>
      <c r="D10" s="58">
        <v>65</v>
      </c>
      <c r="E10" s="58">
        <v>62</v>
      </c>
      <c r="F10" s="58">
        <v>50</v>
      </c>
      <c r="G10" s="58">
        <v>50</v>
      </c>
      <c r="H10" s="58">
        <v>56</v>
      </c>
      <c r="I10" s="58">
        <v>57</v>
      </c>
      <c r="J10" s="39">
        <v>7649</v>
      </c>
      <c r="K10" s="17">
        <v>77</v>
      </c>
      <c r="L10" s="13">
        <v>3.8</v>
      </c>
      <c r="M10" s="77">
        <v>3.2</v>
      </c>
      <c r="N10" s="40">
        <v>15.6</v>
      </c>
      <c r="O10" s="61">
        <v>15.1</v>
      </c>
      <c r="P10" s="39">
        <f t="shared" ref="P10:P17" si="2">H10</f>
        <v>56</v>
      </c>
      <c r="Q10" s="62">
        <v>20</v>
      </c>
      <c r="R10" s="39"/>
      <c r="S10" s="78" t="s">
        <v>75</v>
      </c>
      <c r="T10" s="79"/>
      <c r="U10" s="80" t="s">
        <v>69</v>
      </c>
      <c r="V10" s="66" t="s">
        <v>91</v>
      </c>
      <c r="W10" s="78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1600</v>
      </c>
      <c r="DH10" s="68"/>
      <c r="DI10" s="68"/>
      <c r="DJ10" s="81">
        <v>0</v>
      </c>
      <c r="DK10" s="1"/>
      <c r="DL10" s="1"/>
      <c r="DM10" s="1"/>
      <c r="DN10" s="105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</row>
    <row r="11" spans="1:194" s="104" customFormat="1" ht="21" customHeight="1" thickBot="1">
      <c r="A11" s="82" t="s">
        <v>27</v>
      </c>
      <c r="B11" s="76">
        <v>86</v>
      </c>
      <c r="C11" s="76">
        <v>1225</v>
      </c>
      <c r="D11" s="83">
        <v>10</v>
      </c>
      <c r="E11" s="83">
        <v>13</v>
      </c>
      <c r="F11" s="83">
        <v>8</v>
      </c>
      <c r="G11" s="83">
        <v>10</v>
      </c>
      <c r="H11" s="83">
        <v>9</v>
      </c>
      <c r="I11" s="58">
        <v>11</v>
      </c>
      <c r="J11" s="39">
        <v>1169</v>
      </c>
      <c r="K11" s="17">
        <f>F11/D11*100</f>
        <v>80</v>
      </c>
      <c r="L11" s="13">
        <v>3.8</v>
      </c>
      <c r="M11" s="84" t="s">
        <v>61</v>
      </c>
      <c r="N11" s="40">
        <f t="shared" ref="N11:N24" si="3">D11/B11*100</f>
        <v>11.627906976744185</v>
      </c>
      <c r="O11" s="85">
        <v>12.4</v>
      </c>
      <c r="P11" s="39">
        <f>H11</f>
        <v>9</v>
      </c>
      <c r="Q11" s="86">
        <v>1</v>
      </c>
      <c r="R11" s="87"/>
      <c r="S11" s="22" t="s">
        <v>41</v>
      </c>
      <c r="T11" s="88"/>
      <c r="U11" s="89"/>
      <c r="V11" s="66"/>
      <c r="W11" s="22" t="s">
        <v>64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81">
        <v>130</v>
      </c>
      <c r="DK11" s="1" t="s">
        <v>28</v>
      </c>
      <c r="DL11" s="1" t="s">
        <v>28</v>
      </c>
      <c r="DM11" s="1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3"/>
      <c r="EC11" s="103"/>
      <c r="ED11" s="103"/>
      <c r="EE11" s="103"/>
      <c r="EF11" s="103"/>
      <c r="EG11" s="103"/>
      <c r="EH11" s="103"/>
      <c r="EI11" s="103"/>
      <c r="EJ11" s="103"/>
      <c r="EK11" s="103"/>
      <c r="EL11" s="103"/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  <c r="EX11" s="103"/>
      <c r="EY11" s="103"/>
      <c r="EZ11" s="103"/>
      <c r="FA11" s="103"/>
      <c r="FB11" s="103"/>
      <c r="FC11" s="103"/>
      <c r="FD11" s="103"/>
      <c r="FE11" s="103"/>
      <c r="FF11" s="103"/>
      <c r="FG11" s="103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</row>
    <row r="12" spans="1:194" s="100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4"/>
      <c r="N12" s="40"/>
      <c r="O12" s="61"/>
      <c r="P12" s="39"/>
      <c r="Q12" s="62"/>
      <c r="R12" s="91"/>
      <c r="S12" s="78"/>
      <c r="T12" s="79"/>
      <c r="U12" s="80"/>
      <c r="V12" s="66"/>
      <c r="W12" s="78"/>
      <c r="X12" s="61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4" customFormat="1" ht="18.75" customHeight="1" thickBot="1">
      <c r="A13" s="93" t="s">
        <v>29</v>
      </c>
      <c r="B13" s="76">
        <v>120</v>
      </c>
      <c r="C13" s="76">
        <v>2872</v>
      </c>
      <c r="D13" s="83">
        <v>20</v>
      </c>
      <c r="E13" s="83">
        <v>21</v>
      </c>
      <c r="F13" s="83">
        <v>16</v>
      </c>
      <c r="G13" s="83">
        <v>17</v>
      </c>
      <c r="H13" s="83">
        <v>17</v>
      </c>
      <c r="I13" s="58">
        <v>19</v>
      </c>
      <c r="J13" s="39">
        <v>2319</v>
      </c>
      <c r="K13" s="17">
        <f t="shared" ref="K13:K25" si="4">F13/D13*100</f>
        <v>80</v>
      </c>
      <c r="L13" s="13">
        <f t="shared" ref="L13:L23" si="5">H13*3.4/F13</f>
        <v>3.6124999999999998</v>
      </c>
      <c r="M13" s="84" t="s">
        <v>30</v>
      </c>
      <c r="N13" s="40">
        <f t="shared" si="3"/>
        <v>16.666666666666664</v>
      </c>
      <c r="O13" s="61">
        <v>19.399999999999999</v>
      </c>
      <c r="P13" s="39">
        <f t="shared" si="2"/>
        <v>17</v>
      </c>
      <c r="Q13" s="76">
        <v>10</v>
      </c>
      <c r="R13" s="76"/>
      <c r="S13" s="22" t="s">
        <v>78</v>
      </c>
      <c r="T13" s="88" t="s">
        <v>83</v>
      </c>
      <c r="U13" s="88" t="s">
        <v>84</v>
      </c>
      <c r="V13" s="22"/>
      <c r="W13" s="22" t="s">
        <v>66</v>
      </c>
      <c r="X13" s="90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5200</v>
      </c>
      <c r="DH13" s="96"/>
      <c r="DI13" s="68"/>
      <c r="DJ13" s="81">
        <v>120</v>
      </c>
      <c r="DK13" s="1" t="s">
        <v>24</v>
      </c>
      <c r="DL13" s="1"/>
      <c r="DM13" s="1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</row>
    <row r="14" spans="1:194" s="104" customFormat="1" ht="19.5" customHeight="1" thickBot="1">
      <c r="A14" s="15" t="s">
        <v>31</v>
      </c>
      <c r="B14" s="39">
        <v>105</v>
      </c>
      <c r="C14" s="39">
        <v>1667</v>
      </c>
      <c r="D14" s="58">
        <v>13</v>
      </c>
      <c r="E14" s="58">
        <v>13</v>
      </c>
      <c r="F14" s="58">
        <v>11</v>
      </c>
      <c r="G14" s="58">
        <v>10</v>
      </c>
      <c r="H14" s="58">
        <v>11</v>
      </c>
      <c r="I14" s="58">
        <v>11</v>
      </c>
      <c r="J14" s="39">
        <v>1493</v>
      </c>
      <c r="K14" s="17">
        <f t="shared" si="4"/>
        <v>84.615384615384613</v>
      </c>
      <c r="L14" s="13">
        <f t="shared" si="5"/>
        <v>3.4</v>
      </c>
      <c r="M14" s="84" t="s">
        <v>20</v>
      </c>
      <c r="N14" s="40">
        <f t="shared" si="3"/>
        <v>12.380952380952381</v>
      </c>
      <c r="O14" s="61">
        <v>14.4</v>
      </c>
      <c r="P14" s="39">
        <f t="shared" si="2"/>
        <v>11</v>
      </c>
      <c r="Q14" s="39"/>
      <c r="R14" s="39"/>
      <c r="S14" s="78" t="s">
        <v>82</v>
      </c>
      <c r="T14" s="79"/>
      <c r="U14" s="79" t="s">
        <v>41</v>
      </c>
      <c r="V14" s="78"/>
      <c r="W14" s="78" t="s">
        <v>65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175</v>
      </c>
      <c r="DK14" s="1" t="s">
        <v>24</v>
      </c>
      <c r="DL14" s="1"/>
      <c r="DM14" s="1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4"/>
      <c r="N15" s="40"/>
      <c r="O15" s="61">
        <v>13.5</v>
      </c>
      <c r="P15" s="39">
        <f t="shared" si="2"/>
        <v>0</v>
      </c>
      <c r="Q15" s="39"/>
      <c r="R15" s="39"/>
      <c r="S15" s="78"/>
      <c r="T15" s="79"/>
      <c r="U15" s="79"/>
      <c r="V15" s="78"/>
      <c r="W15" s="78" t="s">
        <v>37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7"/>
      <c r="DI15" s="97"/>
      <c r="DJ15" s="81">
        <v>0</v>
      </c>
      <c r="DK15" s="1" t="s">
        <v>24</v>
      </c>
      <c r="DL15" s="1" t="s">
        <v>33</v>
      </c>
      <c r="DP15" s="101"/>
    </row>
    <row r="16" spans="1:194" s="104" customFormat="1" ht="16.5" customHeight="1" thickBot="1">
      <c r="A16" s="15" t="s">
        <v>34</v>
      </c>
      <c r="B16" s="39">
        <v>215</v>
      </c>
      <c r="C16" s="39">
        <v>2180</v>
      </c>
      <c r="D16" s="58">
        <v>18</v>
      </c>
      <c r="E16" s="58">
        <v>16</v>
      </c>
      <c r="F16" s="58">
        <v>15</v>
      </c>
      <c r="G16" s="58">
        <v>13</v>
      </c>
      <c r="H16" s="58">
        <v>15</v>
      </c>
      <c r="I16" s="58">
        <v>13</v>
      </c>
      <c r="J16" s="39">
        <v>1850</v>
      </c>
      <c r="K16" s="17">
        <f t="shared" si="4"/>
        <v>83.333333333333343</v>
      </c>
      <c r="L16" s="13">
        <f>H16*3.4/F16</f>
        <v>3.4</v>
      </c>
      <c r="M16" s="84" t="s">
        <v>35</v>
      </c>
      <c r="N16" s="40">
        <f>D16/B16*100</f>
        <v>8.3720930232558146</v>
      </c>
      <c r="O16" s="61">
        <v>8.3000000000000007</v>
      </c>
      <c r="P16" s="39">
        <f t="shared" si="2"/>
        <v>15</v>
      </c>
      <c r="Q16" s="39">
        <v>8</v>
      </c>
      <c r="R16" s="39">
        <v>3</v>
      </c>
      <c r="S16" s="78" t="s">
        <v>82</v>
      </c>
      <c r="T16" s="79"/>
      <c r="U16" s="79" t="s">
        <v>67</v>
      </c>
      <c r="V16" s="78"/>
      <c r="W16" s="78" t="s">
        <v>72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7"/>
      <c r="DI16" s="97"/>
      <c r="DJ16" s="81">
        <v>215</v>
      </c>
      <c r="DK16" s="1"/>
      <c r="DL16" s="1"/>
      <c r="DM16" s="1"/>
      <c r="DN16" s="103"/>
      <c r="DO16" s="103"/>
      <c r="DP16" s="103"/>
      <c r="DQ16" s="103"/>
      <c r="DR16" s="103"/>
      <c r="DS16" s="103"/>
      <c r="DT16" s="103"/>
      <c r="DU16" s="103"/>
      <c r="DV16" s="103"/>
      <c r="DW16" s="103"/>
      <c r="DX16" s="103"/>
      <c r="DY16" s="103"/>
      <c r="DZ16" s="103"/>
      <c r="EA16" s="103"/>
      <c r="EB16" s="103"/>
      <c r="EC16" s="103"/>
      <c r="ED16" s="103"/>
      <c r="EE16" s="103"/>
      <c r="EF16" s="103"/>
      <c r="EG16" s="103"/>
      <c r="EH16" s="103"/>
      <c r="EI16" s="103"/>
      <c r="EJ16" s="103"/>
      <c r="EK16" s="103"/>
      <c r="EL16" s="103"/>
      <c r="EM16" s="103"/>
      <c r="EN16" s="103"/>
      <c r="EO16" s="103"/>
      <c r="EP16" s="103"/>
      <c r="EQ16" s="103"/>
      <c r="ER16" s="103"/>
      <c r="ES16" s="103"/>
      <c r="ET16" s="103"/>
      <c r="EU16" s="103"/>
      <c r="EV16" s="103"/>
      <c r="EW16" s="103"/>
      <c r="EX16" s="103"/>
      <c r="EY16" s="103"/>
      <c r="EZ16" s="103"/>
      <c r="FA16" s="103"/>
      <c r="FB16" s="103"/>
      <c r="FC16" s="103"/>
      <c r="FD16" s="103"/>
      <c r="FE16" s="103"/>
      <c r="FF16" s="103"/>
      <c r="FG16" s="103"/>
      <c r="FH16" s="103"/>
      <c r="FI16" s="103"/>
      <c r="FJ16" s="103"/>
      <c r="FK16" s="103"/>
      <c r="FL16" s="103"/>
      <c r="FM16" s="103"/>
      <c r="FN16" s="103"/>
      <c r="FO16" s="103"/>
      <c r="FP16" s="103"/>
      <c r="FQ16" s="103"/>
      <c r="FR16" s="103"/>
      <c r="FS16" s="103"/>
      <c r="FT16" s="103"/>
      <c r="FU16" s="103"/>
      <c r="FV16" s="103"/>
      <c r="FW16" s="103"/>
      <c r="FX16" s="103"/>
      <c r="FY16" s="103"/>
      <c r="FZ16" s="103"/>
      <c r="GA16" s="103"/>
      <c r="GB16" s="103"/>
      <c r="GC16" s="103"/>
      <c r="GD16" s="103"/>
      <c r="GE16" s="103"/>
      <c r="GF16" s="103"/>
      <c r="GG16" s="103"/>
      <c r="GH16" s="103"/>
      <c r="GI16" s="103"/>
      <c r="GJ16" s="103"/>
      <c r="GK16" s="103"/>
      <c r="GL16" s="103"/>
    </row>
    <row r="17" spans="1:194" s="104" customFormat="1" ht="17.25" customHeight="1" thickBot="1">
      <c r="A17" s="15" t="s">
        <v>36</v>
      </c>
      <c r="B17" s="39">
        <v>115</v>
      </c>
      <c r="C17" s="39">
        <v>675</v>
      </c>
      <c r="D17" s="58">
        <v>7</v>
      </c>
      <c r="E17" s="58">
        <v>7</v>
      </c>
      <c r="F17" s="58">
        <v>5</v>
      </c>
      <c r="G17" s="58">
        <v>5</v>
      </c>
      <c r="H17" s="58">
        <v>5</v>
      </c>
      <c r="I17" s="58">
        <v>5</v>
      </c>
      <c r="J17" s="39">
        <v>479</v>
      </c>
      <c r="K17" s="17">
        <f t="shared" si="4"/>
        <v>71.428571428571431</v>
      </c>
      <c r="L17" s="13">
        <f t="shared" si="5"/>
        <v>3.4</v>
      </c>
      <c r="M17" s="84" t="s">
        <v>35</v>
      </c>
      <c r="N17" s="40">
        <f t="shared" si="3"/>
        <v>6.0869565217391308</v>
      </c>
      <c r="O17" s="61">
        <v>7</v>
      </c>
      <c r="P17" s="39">
        <f t="shared" si="2"/>
        <v>5</v>
      </c>
      <c r="Q17" s="39"/>
      <c r="R17" s="39"/>
      <c r="S17" s="78"/>
      <c r="T17" s="79"/>
      <c r="U17" s="79"/>
      <c r="V17" s="78"/>
      <c r="W17" s="78" t="s">
        <v>73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7"/>
      <c r="DI17" s="97"/>
      <c r="DJ17" s="81">
        <v>185</v>
      </c>
      <c r="DK17" s="1"/>
      <c r="DL17" s="1"/>
      <c r="DM17" s="1"/>
      <c r="DN17" s="103"/>
      <c r="DO17" s="103"/>
      <c r="DP17" s="103"/>
      <c r="DQ17" s="103"/>
      <c r="DR17" s="103"/>
      <c r="DS17" s="103"/>
      <c r="DT17" s="103"/>
      <c r="DU17" s="103"/>
      <c r="DV17" s="103"/>
      <c r="DW17" s="103"/>
      <c r="DX17" s="103"/>
      <c r="DY17" s="103"/>
      <c r="DZ17" s="103"/>
      <c r="EA17" s="103"/>
      <c r="EB17" s="103"/>
      <c r="EC17" s="103"/>
      <c r="ED17" s="103"/>
      <c r="EE17" s="103"/>
      <c r="EF17" s="103"/>
      <c r="EG17" s="103"/>
      <c r="EH17" s="103"/>
      <c r="EI17" s="103"/>
      <c r="EJ17" s="103"/>
      <c r="EK17" s="103"/>
      <c r="EL17" s="103"/>
      <c r="EM17" s="103"/>
      <c r="EN17" s="103"/>
      <c r="EO17" s="103"/>
      <c r="EP17" s="103"/>
      <c r="EQ17" s="103"/>
      <c r="ER17" s="103"/>
      <c r="ES17" s="103"/>
      <c r="ET17" s="103"/>
      <c r="EU17" s="103"/>
      <c r="EV17" s="103"/>
      <c r="EW17" s="103"/>
      <c r="EX17" s="103"/>
      <c r="EY17" s="103"/>
      <c r="EZ17" s="103"/>
      <c r="FA17" s="103"/>
      <c r="FB17" s="103"/>
      <c r="FC17" s="103"/>
      <c r="FD17" s="103"/>
      <c r="FE17" s="103"/>
      <c r="FF17" s="103"/>
      <c r="FG17" s="103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</row>
    <row r="18" spans="1:194" s="104" customFormat="1" ht="18" customHeight="1" thickBot="1">
      <c r="A18" s="15" t="s">
        <v>38</v>
      </c>
      <c r="B18" s="58">
        <v>80</v>
      </c>
      <c r="C18" s="58">
        <v>219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158</v>
      </c>
      <c r="K18" s="17">
        <f t="shared" si="4"/>
        <v>66.666666666666657</v>
      </c>
      <c r="L18" s="13">
        <f t="shared" si="5"/>
        <v>3.4</v>
      </c>
      <c r="M18" s="84" t="s">
        <v>35</v>
      </c>
      <c r="N18" s="40">
        <f t="shared" si="3"/>
        <v>3.75</v>
      </c>
      <c r="O18" s="61">
        <v>4</v>
      </c>
      <c r="P18" s="98">
        <f t="shared" ref="P18:P23" si="6">H18</f>
        <v>2</v>
      </c>
      <c r="Q18" s="39"/>
      <c r="R18" s="78"/>
      <c r="S18" s="58"/>
      <c r="T18" s="64"/>
      <c r="U18" s="79"/>
      <c r="V18" s="78"/>
      <c r="W18" s="39">
        <v>33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99"/>
      <c r="DG18" s="68"/>
      <c r="DH18" s="97"/>
      <c r="DI18" s="97"/>
      <c r="DJ18" s="81">
        <v>80</v>
      </c>
      <c r="DK18" s="1"/>
      <c r="DL18" s="1"/>
      <c r="DM18" s="1"/>
      <c r="DN18" s="103"/>
      <c r="DO18" s="103"/>
      <c r="DP18" s="103"/>
      <c r="DQ18" s="103"/>
      <c r="DR18" s="103"/>
      <c r="DS18" s="103"/>
      <c r="DT18" s="103"/>
      <c r="DU18" s="103"/>
      <c r="DV18" s="103"/>
      <c r="DW18" s="103"/>
      <c r="DX18" s="103"/>
      <c r="DY18" s="103"/>
      <c r="DZ18" s="103"/>
      <c r="EA18" s="103"/>
      <c r="EB18" s="103"/>
      <c r="EC18" s="103"/>
      <c r="ED18" s="103"/>
      <c r="EE18" s="103"/>
      <c r="EF18" s="103"/>
      <c r="EG18" s="103"/>
      <c r="EH18" s="103"/>
      <c r="EI18" s="103"/>
      <c r="EJ18" s="103"/>
      <c r="EK18" s="103"/>
      <c r="EL18" s="103"/>
      <c r="EM18" s="103"/>
      <c r="EN18" s="103"/>
      <c r="EO18" s="103"/>
      <c r="EP18" s="103"/>
      <c r="EQ18" s="103"/>
      <c r="ER18" s="103"/>
      <c r="ES18" s="103"/>
      <c r="ET18" s="103"/>
      <c r="EU18" s="103"/>
      <c r="EV18" s="103"/>
      <c r="EW18" s="103"/>
      <c r="EX18" s="103"/>
      <c r="EY18" s="103"/>
      <c r="EZ18" s="103"/>
      <c r="FA18" s="103"/>
      <c r="FB18" s="103"/>
      <c r="FC18" s="103"/>
      <c r="FD18" s="103"/>
      <c r="FE18" s="103"/>
      <c r="FF18" s="103"/>
      <c r="FG18" s="103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</row>
    <row r="19" spans="1:194" s="104" customFormat="1" ht="18" customHeight="1" thickBot="1">
      <c r="A19" s="15" t="s">
        <v>39</v>
      </c>
      <c r="B19" s="39">
        <v>104</v>
      </c>
      <c r="C19" s="39">
        <v>901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636</v>
      </c>
      <c r="K19" s="17">
        <f t="shared" si="4"/>
        <v>71.428571428571431</v>
      </c>
      <c r="L19" s="13">
        <f t="shared" si="5"/>
        <v>4.08</v>
      </c>
      <c r="M19" s="84" t="s">
        <v>20</v>
      </c>
      <c r="N19" s="40">
        <f t="shared" si="3"/>
        <v>6.7307692307692308</v>
      </c>
      <c r="O19" s="61">
        <v>9.1</v>
      </c>
      <c r="P19" s="98">
        <f t="shared" si="6"/>
        <v>6</v>
      </c>
      <c r="Q19" s="39"/>
      <c r="R19" s="39"/>
      <c r="S19" s="78"/>
      <c r="T19" s="79"/>
      <c r="U19" s="84"/>
      <c r="V19" s="78"/>
      <c r="W19" s="78" t="s">
        <v>74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99"/>
      <c r="DG19" s="68"/>
      <c r="DH19" s="97"/>
      <c r="DI19" s="97"/>
      <c r="DJ19" s="81">
        <v>174</v>
      </c>
      <c r="DK19" s="1"/>
      <c r="DL19" s="1"/>
      <c r="DM19" s="1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3"/>
      <c r="EH19" s="103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</row>
    <row r="20" spans="1:194" s="104" customFormat="1" ht="18" customHeight="1" thickBot="1">
      <c r="A20" s="15" t="s">
        <v>70</v>
      </c>
      <c r="B20" s="39">
        <v>60</v>
      </c>
      <c r="C20" s="39">
        <v>663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506</v>
      </c>
      <c r="K20" s="17">
        <f t="shared" si="4"/>
        <v>80</v>
      </c>
      <c r="L20" s="13">
        <f>H20*3.4/F20</f>
        <v>3.4</v>
      </c>
      <c r="M20" s="84" t="s">
        <v>40</v>
      </c>
      <c r="N20" s="40">
        <f t="shared" si="3"/>
        <v>8.3333333333333321</v>
      </c>
      <c r="O20" s="61">
        <v>9.8000000000000007</v>
      </c>
      <c r="P20" s="98">
        <f t="shared" si="6"/>
        <v>4</v>
      </c>
      <c r="Q20" s="39"/>
      <c r="R20" s="39"/>
      <c r="S20" s="78"/>
      <c r="T20" s="79"/>
      <c r="U20" s="79"/>
      <c r="V20" s="78"/>
      <c r="W20" s="78" t="s">
        <v>65</v>
      </c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99"/>
      <c r="DG20" s="68"/>
      <c r="DH20" s="97"/>
      <c r="DI20" s="97"/>
      <c r="DJ20" s="81">
        <v>110</v>
      </c>
      <c r="DK20" s="1"/>
      <c r="DL20" s="1"/>
      <c r="DM20" s="1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3"/>
      <c r="EH20" s="103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</row>
    <row r="21" spans="1:194" s="104" customFormat="1" ht="18" customHeight="1" thickBot="1">
      <c r="A21" s="15" t="s">
        <v>55</v>
      </c>
      <c r="B21" s="39">
        <v>25</v>
      </c>
      <c r="C21" s="39">
        <v>410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303</v>
      </c>
      <c r="K21" s="17">
        <f t="shared" si="4"/>
        <v>80</v>
      </c>
      <c r="L21" s="13">
        <f t="shared" si="5"/>
        <v>3.4</v>
      </c>
      <c r="M21" s="84" t="s">
        <v>41</v>
      </c>
      <c r="N21" s="40">
        <f t="shared" si="3"/>
        <v>20</v>
      </c>
      <c r="O21" s="61">
        <v>11.4</v>
      </c>
      <c r="P21" s="98">
        <f t="shared" si="6"/>
        <v>4</v>
      </c>
      <c r="Q21" s="39"/>
      <c r="R21" s="39"/>
      <c r="S21" s="78"/>
      <c r="T21" s="79"/>
      <c r="U21" s="79"/>
      <c r="V21" s="78"/>
      <c r="W21" s="78" t="s">
        <v>75</v>
      </c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99"/>
      <c r="DG21" s="68"/>
      <c r="DH21" s="97"/>
      <c r="DI21" s="97"/>
      <c r="DJ21" s="81">
        <v>45</v>
      </c>
      <c r="DK21" s="1"/>
      <c r="DL21" s="1"/>
      <c r="DM21" s="1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3"/>
      <c r="EH21" s="103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</row>
    <row r="22" spans="1:194" s="104" customFormat="1" ht="18" customHeight="1" thickBot="1">
      <c r="A22" s="15" t="s">
        <v>42</v>
      </c>
      <c r="B22" s="58">
        <v>75</v>
      </c>
      <c r="C22" s="58">
        <v>1813</v>
      </c>
      <c r="D22" s="39">
        <v>13</v>
      </c>
      <c r="E22" s="39">
        <v>9</v>
      </c>
      <c r="F22" s="39">
        <v>11</v>
      </c>
      <c r="G22" s="39">
        <v>7</v>
      </c>
      <c r="H22" s="39">
        <v>12</v>
      </c>
      <c r="I22" s="39">
        <v>8</v>
      </c>
      <c r="J22" s="39">
        <v>1464</v>
      </c>
      <c r="K22" s="17">
        <f t="shared" ref="K22" si="7">F22/D22*100</f>
        <v>84.615384615384613</v>
      </c>
      <c r="L22" s="13">
        <f t="shared" ref="L22" si="8">H22*3.4/F22</f>
        <v>3.709090909090909</v>
      </c>
      <c r="M22" s="84" t="s">
        <v>40</v>
      </c>
      <c r="N22" s="40">
        <f t="shared" ref="N22" si="9">D22/B22*100</f>
        <v>17.333333333333336</v>
      </c>
      <c r="O22" s="61">
        <v>17.600000000000001</v>
      </c>
      <c r="P22" s="39">
        <f t="shared" si="6"/>
        <v>12</v>
      </c>
      <c r="Q22" s="39"/>
      <c r="R22" s="78"/>
      <c r="S22" s="58"/>
      <c r="T22" s="64"/>
      <c r="U22" s="79" t="s">
        <v>65</v>
      </c>
      <c r="V22" s="78"/>
      <c r="W22" s="39">
        <v>26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99"/>
      <c r="DG22" s="68"/>
      <c r="DH22" s="68"/>
      <c r="DI22" s="68"/>
      <c r="DJ22" s="68">
        <v>50</v>
      </c>
      <c r="DK22" s="1"/>
      <c r="DL22" s="1"/>
      <c r="DM22" s="1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</row>
    <row r="23" spans="1:194" s="104" customFormat="1" ht="20.25" customHeight="1" thickBot="1">
      <c r="A23" s="15" t="s">
        <v>50</v>
      </c>
      <c r="B23" s="58">
        <v>50</v>
      </c>
      <c r="C23" s="58">
        <v>274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188</v>
      </c>
      <c r="K23" s="17">
        <f>F23/D23*100</f>
        <v>66.666666666666657</v>
      </c>
      <c r="L23" s="13">
        <f t="shared" si="5"/>
        <v>3.4</v>
      </c>
      <c r="M23" s="84" t="s">
        <v>51</v>
      </c>
      <c r="N23" s="40">
        <f t="shared" si="3"/>
        <v>6</v>
      </c>
      <c r="O23" s="61">
        <v>8.6</v>
      </c>
      <c r="P23" s="39">
        <f t="shared" si="6"/>
        <v>2</v>
      </c>
      <c r="Q23" s="39"/>
      <c r="R23" s="78"/>
      <c r="S23" s="58"/>
      <c r="T23" s="64"/>
      <c r="U23" s="79"/>
      <c r="V23" s="78"/>
      <c r="W23" s="39">
        <v>17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99"/>
      <c r="DG23" s="68"/>
      <c r="DH23" s="68"/>
      <c r="DI23" s="68"/>
      <c r="DJ23" s="68">
        <v>50</v>
      </c>
      <c r="DK23" s="1" t="s">
        <v>24</v>
      </c>
      <c r="DL23" s="1"/>
      <c r="DM23" s="1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3"/>
      <c r="EY23" s="103"/>
      <c r="EZ23" s="103"/>
      <c r="FA23" s="103"/>
      <c r="FB23" s="103"/>
      <c r="FC23" s="103"/>
      <c r="FD23" s="103"/>
      <c r="FE23" s="103"/>
      <c r="FF23" s="103"/>
      <c r="FG23" s="103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22399</v>
      </c>
      <c r="D24" s="42">
        <f>D10+D11+D12+D13+D14+D15+D16+D17+D18+D19+D20+D21+D22+D23</f>
        <v>169</v>
      </c>
      <c r="E24" s="42">
        <f t="shared" ref="E24:I24" si="10">E10+E11+E12+E13+E14+E15+E16+E17+E18+E19+E20+E21+E22+E23</f>
        <v>175</v>
      </c>
      <c r="F24" s="42">
        <f t="shared" si="10"/>
        <v>133</v>
      </c>
      <c r="G24" s="42">
        <f>G23+G22+G21+G20+G19+G18+G17+G16+G15+G14+G13+G11+G10</f>
        <v>141</v>
      </c>
      <c r="H24" s="42">
        <f>H23+H22+H21+H20+H19+H18+H17+H16+H15+H14+H13+H12+H11+H10</f>
        <v>143</v>
      </c>
      <c r="I24" s="42">
        <f t="shared" si="10"/>
        <v>153</v>
      </c>
      <c r="J24" s="42">
        <f>J23+J22+J21+J20+J19+J18+J17+J16+J15+J14+J13+J11+J10</f>
        <v>18417</v>
      </c>
      <c r="K24" s="17">
        <f t="shared" si="4"/>
        <v>78.698224852071007</v>
      </c>
      <c r="L24" s="13">
        <f>H24*3.4/F24</f>
        <v>3.6556390977443609</v>
      </c>
      <c r="M24" s="43">
        <f>(M10+M11+M13+M14+M16+M17+M18+M19+M20+M21+M23)/11</f>
        <v>3.0909090909090908</v>
      </c>
      <c r="N24" s="40">
        <f t="shared" si="3"/>
        <v>11.695501730103807</v>
      </c>
      <c r="O24" s="44">
        <v>11.8</v>
      </c>
      <c r="P24" s="39">
        <f>P23+P22+P21+P20+P19+P18+P17+P16+P15+P14+P13+P12+P11+P10</f>
        <v>143</v>
      </c>
      <c r="Q24" s="45">
        <f>Q10+Q11+Q12+Q13+Q14+Q15+Q16+Q17+Q18+Q19+Q20+Q21+Q22+Q23</f>
        <v>39</v>
      </c>
      <c r="R24" s="45">
        <f t="shared" ref="R24" si="11">R10+R11+R12+R13+R14+R15+R16+R17+R18+R19+R20+R21+R23</f>
        <v>3</v>
      </c>
      <c r="S24" s="45">
        <f>S23+S22+S21+S20+S19+S18+S17+S16+S15+S14+S13+S12+S11+S10</f>
        <v>55</v>
      </c>
      <c r="T24" s="45">
        <f>T10+T11+T12+T13+T14+T15+T16+T17+T18+T19+T20+T21+T23+T22</f>
        <v>13</v>
      </c>
      <c r="U24" s="45">
        <f>U23+U22+U21+U20+U19+U18+U17+U16+U15+U14+U13+U12+U11+U10</f>
        <v>190</v>
      </c>
      <c r="V24" s="46" t="s">
        <v>91</v>
      </c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7400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14">B24+B9</f>
        <v>2600</v>
      </c>
      <c r="C25" s="16">
        <f>C9+C24</f>
        <v>61454</v>
      </c>
      <c r="D25" s="16">
        <f>D24+D9</f>
        <v>430</v>
      </c>
      <c r="E25" s="16">
        <f>E24+E9</f>
        <v>425</v>
      </c>
      <c r="F25" s="25">
        <f t="shared" si="14"/>
        <v>388</v>
      </c>
      <c r="G25" s="25">
        <f t="shared" si="14"/>
        <v>368</v>
      </c>
      <c r="H25" s="16">
        <f t="shared" si="14"/>
        <v>438</v>
      </c>
      <c r="I25" s="16">
        <f t="shared" si="14"/>
        <v>412</v>
      </c>
      <c r="J25" s="16">
        <f>J24+J9</f>
        <v>59736</v>
      </c>
      <c r="K25" s="17">
        <f t="shared" si="4"/>
        <v>90.232558139534873</v>
      </c>
      <c r="L25" s="13">
        <f>H25*3.4/F25</f>
        <v>3.8381443298969073</v>
      </c>
      <c r="M25" s="26">
        <f>(M9+M24)/2</f>
        <v>3.1779545454545453</v>
      </c>
      <c r="N25" s="27">
        <f>D25/B25*100</f>
        <v>16.538461538461537</v>
      </c>
      <c r="O25" s="27">
        <v>15.4</v>
      </c>
      <c r="P25" s="28">
        <f>P24+P9</f>
        <v>438</v>
      </c>
      <c r="Q25" s="16">
        <f>Q24+Q9</f>
        <v>96</v>
      </c>
      <c r="R25" s="16">
        <f>R24+R9</f>
        <v>8</v>
      </c>
      <c r="S25" s="16">
        <f t="shared" ref="S25:U25" si="15">S9+S24</f>
        <v>162</v>
      </c>
      <c r="T25" s="16">
        <f t="shared" si="15"/>
        <v>23</v>
      </c>
      <c r="U25" s="16">
        <f t="shared" si="15"/>
        <v>497</v>
      </c>
      <c r="V25" s="18" t="s">
        <v>92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15820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5">
        <f>D25-E25</f>
        <v>5</v>
      </c>
      <c r="E26" s="126"/>
      <c r="F26" s="125">
        <f>F25-G25</f>
        <v>20</v>
      </c>
      <c r="G26" s="126"/>
      <c r="H26" s="127">
        <f>H25-I25</f>
        <v>26</v>
      </c>
      <c r="I26" s="128"/>
      <c r="J26" s="33"/>
      <c r="K26" s="34"/>
      <c r="L26" s="21">
        <v>0</v>
      </c>
      <c r="M26" s="21"/>
      <c r="N26" s="21"/>
      <c r="O26" s="21"/>
      <c r="P26" s="35"/>
      <c r="Q26" s="22" t="s">
        <v>87</v>
      </c>
      <c r="R26" s="22" t="s">
        <v>76</v>
      </c>
      <c r="S26" s="22" t="s">
        <v>88</v>
      </c>
      <c r="T26" s="22" t="s">
        <v>79</v>
      </c>
      <c r="U26" s="22" t="s">
        <v>80</v>
      </c>
      <c r="V26" s="22" t="s">
        <v>86</v>
      </c>
      <c r="W26" s="55">
        <v>652</v>
      </c>
      <c r="X26" s="56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20140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2022-05-31T03:08:49Z</cp:lastPrinted>
  <dcterms:created xsi:type="dcterms:W3CDTF">2020-08-31T08:55:27Z</dcterms:created>
  <dcterms:modified xsi:type="dcterms:W3CDTF">2022-05-31T03:58:50Z</dcterms:modified>
</cp:coreProperties>
</file>