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<sst xmlns="http://schemas.openxmlformats.org/spreadsheetml/2006/main" count="241" uniqueCount="86">
  <si>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</si>
  <si>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</si>
  <si>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</si>
  <si>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</si>
  <si>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</si>
  <si>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</si>
  <si>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</si>
  <si>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</si>
  <si>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</si>
  <si>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</si>
  <si>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</si>
  <si>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</si>
  <si>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</si>
  <si>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</si>
  <si>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</si>
  <si>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</si>
  <si>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</si>
  <si>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</si>
  <si>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</si>
  <si>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</si>
  <si>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</si>
  <si>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</si>
  <si>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</si>
  <si>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</si>
  <si>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</si>
  <si>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</si>
  <si>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</si>
  <si>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</si>
  <si>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</si>
  <si>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</si>
  <si>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</si>
  <si>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</si>
  <si>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</si>
  <si>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</si>
  <si>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</si>
  <si>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</si>
  <si>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</si>
  <si>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</si>
  <si>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</si>
  <si>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</si>
  <si>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</si>
  <si>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</si>
  <si>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</si>
  <si>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</si>
  <si>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</si>
  <si>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</si>
  <si>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</si>
  <si>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</si>
  <si>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</si>
  <si>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</si>
  <si>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</si>
  <si>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</si>
  <si>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</si>
  <si>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</si>
  <si>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</si>
  <si>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</si>
  <si>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</si>
  <si>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</si>
  <si>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</si>
  <si>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</si>
  <si>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</si>
  <si>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</si>
  <si>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</si>
  <si>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</si>
  <si>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</si>
  <si>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</si>
  <si>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</si>
  <si>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</si>
  <si>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</si>
  <si>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</si>
  <si>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</si>
  <si>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</si>
  <si>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</si>
  <si>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</si>
  <si>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</si>
  <si>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</si>
  <si>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подкормка зел.массой тонн</t>
  </si>
  <si>
    <t>478</t>
  </si>
  <si>
    <t>49</t>
  </si>
  <si>
    <t>32</t>
  </si>
  <si>
    <t>1</t>
  </si>
  <si>
    <t>4</t>
  </si>
  <si>
    <t>3,32</t>
  </si>
  <si>
    <t>15</t>
  </si>
  <si>
    <t>44</t>
  </si>
  <si>
    <t>СВОДКА ПО НАДОЮ МОЛОКА ЗА 16.08.2022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</si>
</sst>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90" zoomScaleNormal="75" zoomScaleSheetLayoutView="90" workbookViewId="0">
      <selection activeCell="S24" sqref="S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76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96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54550</v>
      </c>
      <c r="D6" s="39">
        <v>223</v>
      </c>
      <c r="E6" s="39">
        <v>182</v>
      </c>
      <c r="F6" s="39">
        <v>207</v>
      </c>
      <c r="G6" s="39">
        <v>169</v>
      </c>
      <c r="H6" s="39">
        <v>230</v>
      </c>
      <c r="I6" s="39">
        <v>193</v>
      </c>
      <c r="J6" s="39">
        <v>58465</v>
      </c>
      <c r="K6" s="59">
        <v>94</v>
      </c>
      <c r="L6" s="13">
        <v>3.7</v>
      </c>
      <c r="M6" s="60" t="s">
        <v>82</v>
      </c>
      <c r="N6" s="40">
        <v>24.2</v>
      </c>
      <c r="O6" s="61">
        <v>20.100000000000001</v>
      </c>
      <c r="P6" s="39">
        <f>H6</f>
        <v>230</v>
      </c>
      <c r="Q6" s="62">
        <v>65</v>
      </c>
      <c r="R6" s="63" t="s">
        <v>79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4299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3231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58849</v>
      </c>
      <c r="D9" s="72">
        <f>D6+D7+D8</f>
        <v>243</v>
      </c>
      <c r="E9" s="16">
        <f t="shared" si="0"/>
        <v>227</v>
      </c>
      <c r="F9" s="16">
        <f t="shared" si="0"/>
        <v>222</v>
      </c>
      <c r="G9" s="16">
        <f t="shared" si="0"/>
        <v>209</v>
      </c>
      <c r="H9" s="16">
        <f t="shared" si="0"/>
        <v>245</v>
      </c>
      <c r="I9" s="16">
        <f t="shared" si="0"/>
        <v>235</v>
      </c>
      <c r="J9" s="71">
        <f t="shared" si="0"/>
        <v>61696</v>
      </c>
      <c r="K9" s="17">
        <f>F9/D9*100</f>
        <v>91.358024691358025</v>
      </c>
      <c r="L9" s="13">
        <f>H9*3.4/F9</f>
        <v>3.7522522522522523</v>
      </c>
      <c r="M9" s="73">
        <f>(M6+M7+M8)/2</f>
        <v>3.2349999999999999</v>
      </c>
      <c r="N9" s="74">
        <f>D9/B9*100</f>
        <v>20.76923076923077</v>
      </c>
      <c r="O9" s="74">
        <v>17.600000000000001</v>
      </c>
      <c r="P9" s="16">
        <f>P6+P7+P8</f>
        <v>245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13623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11352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3</v>
      </c>
      <c r="R10" s="39"/>
      <c r="S10" s="77" t="s">
        <v>83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95"/>
    </row>
    <row r="11" spans="1:194" ht="18" customHeight="1" thickBot="1">
      <c r="A11" s="81" t="s">
        <v>27</v>
      </c>
      <c r="B11" s="75">
        <v>74</v>
      </c>
      <c r="C11" s="75">
        <v>2005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1844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13.513513513513514</v>
      </c>
      <c r="O11" s="84">
        <v>13</v>
      </c>
      <c r="P11" s="39">
        <f>H11</f>
        <v>9</v>
      </c>
      <c r="Q11" s="85">
        <v>2</v>
      </c>
      <c r="R11" s="86"/>
      <c r="S11" s="22" t="s">
        <v>81</v>
      </c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1030</v>
      </c>
      <c r="DH11" s="68"/>
      <c r="DI11" s="68"/>
      <c r="DJ11" s="80"/>
      <c r="DK11" s="1" t="s">
        <v>28</v>
      </c>
      <c r="DL11" s="1" t="s">
        <v>28</v>
      </c>
    </row>
    <row r="12" spans="1:194" s="9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7" t="s">
        <v>29</v>
      </c>
      <c r="B13" s="75">
        <v>120</v>
      </c>
      <c r="C13" s="75">
        <v>4452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3647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8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9"/>
      <c r="DG13" s="100">
        <v>6600</v>
      </c>
      <c r="DH13" s="101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2655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2360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7" t="s">
        <v>80</v>
      </c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11.5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2"/>
      <c r="DI15" s="92"/>
      <c r="DJ15" s="80"/>
      <c r="DK15" s="1" t="s">
        <v>24</v>
      </c>
      <c r="DL15" s="1" t="s">
        <v>33</v>
      </c>
      <c r="DP15" s="94"/>
    </row>
    <row r="16" spans="1:194" ht="16.5" customHeight="1" thickBot="1">
      <c r="A16" s="15" t="s">
        <v>34</v>
      </c>
      <c r="B16" s="39">
        <v>204</v>
      </c>
      <c r="C16" s="39">
        <v>3550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3133</v>
      </c>
      <c r="K16" s="17">
        <f t="shared" si="3"/>
        <v>92.857142857142861</v>
      </c>
      <c r="L16" s="13">
        <f>H16*3.4/F16</f>
        <v>3.3999999999999995</v>
      </c>
      <c r="M16" s="83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1</v>
      </c>
      <c r="R16" s="39"/>
      <c r="S16" s="77" t="s">
        <v>75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2"/>
      <c r="DI16" s="92"/>
      <c r="DJ16" s="80"/>
    </row>
    <row r="17" spans="1:194" ht="17.25" customHeight="1" thickBot="1">
      <c r="A17" s="15" t="s">
        <v>36</v>
      </c>
      <c r="B17" s="39">
        <v>115</v>
      </c>
      <c r="C17" s="39">
        <v>1163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848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2"/>
      <c r="DI17" s="92"/>
      <c r="DJ17" s="80"/>
    </row>
    <row r="18" spans="1:194" ht="18" customHeight="1" thickBot="1">
      <c r="A18" s="15" t="s">
        <v>38</v>
      </c>
      <c r="B18" s="58">
        <v>75</v>
      </c>
      <c r="C18" s="58">
        <v>428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320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102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03"/>
      <c r="DG18" s="68"/>
      <c r="DH18" s="92"/>
      <c r="DI18" s="92"/>
      <c r="DJ18" s="80"/>
    </row>
    <row r="19" spans="1:194" ht="18" customHeight="1" thickBot="1">
      <c r="A19" s="15" t="s">
        <v>39</v>
      </c>
      <c r="B19" s="39">
        <v>104</v>
      </c>
      <c r="C19" s="39">
        <v>1448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1083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102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03"/>
      <c r="DG19" s="68"/>
      <c r="DH19" s="92"/>
      <c r="DI19" s="92"/>
      <c r="DJ19" s="80"/>
    </row>
    <row r="20" spans="1:194" ht="18" customHeight="1" thickBot="1">
      <c r="A20" s="15" t="s">
        <v>67</v>
      </c>
      <c r="B20" s="39">
        <v>60</v>
      </c>
      <c r="C20" s="39">
        <v>1062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822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102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03"/>
      <c r="DG20" s="68"/>
      <c r="DH20" s="92"/>
      <c r="DI20" s="92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754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682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102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03"/>
      <c r="DG21" s="68"/>
      <c r="DH21" s="92"/>
      <c r="DI21" s="92"/>
      <c r="DJ21" s="80"/>
    </row>
    <row r="22" spans="1:194" ht="18" customHeight="1" thickBot="1">
      <c r="A22" s="15" t="s">
        <v>42</v>
      </c>
      <c r="B22" s="58">
        <v>88</v>
      </c>
      <c r="C22" s="58">
        <v>2769</v>
      </c>
      <c r="D22" s="39">
        <v>12</v>
      </c>
      <c r="E22" s="39">
        <v>7</v>
      </c>
      <c r="F22" s="39">
        <v>10</v>
      </c>
      <c r="G22" s="39">
        <v>6</v>
      </c>
      <c r="H22" s="39">
        <v>11</v>
      </c>
      <c r="I22" s="39">
        <v>7</v>
      </c>
      <c r="J22" s="39">
        <v>2335</v>
      </c>
      <c r="K22" s="17">
        <f>F22/D22*100</f>
        <v>83.333333333333343</v>
      </c>
      <c r="L22" s="13">
        <f>H22*3.4/F22</f>
        <v>3.7399999999999998</v>
      </c>
      <c r="M22" s="83" t="s">
        <v>40</v>
      </c>
      <c r="N22" s="40">
        <f>D22/B22*100</f>
        <v>13.636363636363635</v>
      </c>
      <c r="O22" s="61">
        <v>13.7</v>
      </c>
      <c r="P22" s="39">
        <f t="shared" si="6"/>
        <v>11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03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508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350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03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34710</v>
      </c>
      <c r="D24" s="42">
        <f>D10+D11+D12+D13+D14+D15+D16+D17+D18+D19+D20+D21+D22+D23</f>
        <v>142</v>
      </c>
      <c r="E24" s="42">
        <f>E10+E11+E12+E13+E14+E15+E16+E17+E18+E19+E20+E21+E22+E23</f>
        <v>158</v>
      </c>
      <c r="F24" s="42">
        <f>F10+F11+F12+F13+F14+F15+F16+F17+F18+F19+F20+F21+F22+F23</f>
        <v>117</v>
      </c>
      <c r="G24" s="42">
        <f>G23+G22+G21+G20+G19+G18+G17+G16+G15+G14+G13+G11+G10</f>
        <v>135</v>
      </c>
      <c r="H24" s="42">
        <f>H23+H22+H21+H20+H19+H18+H17+H16+H15+H14+H13+H12+H11+H10</f>
        <v>125</v>
      </c>
      <c r="I24" s="42">
        <f>I10+I11+I12+I13+I14+I15+I16+I17+I18+I19+I20+I21+I22+I23</f>
        <v>146</v>
      </c>
      <c r="J24" s="42">
        <f>J23+J22+J21+J20+J19+J18+J17+J16+J15+J14+J13+J11+J10</f>
        <v>28979</v>
      </c>
      <c r="K24" s="17">
        <f t="shared" si="3"/>
        <v>82.394366197183103</v>
      </c>
      <c r="L24" s="13">
        <f>H24*3.4/F24</f>
        <v>3.6324786324786325</v>
      </c>
      <c r="M24" s="43">
        <f>(M10+M11+M13+M14+M16+M17+M18+M19+M20+M21+M23)/11</f>
        <v>3.0909090909090908</v>
      </c>
      <c r="N24" s="40">
        <f t="shared" si="2"/>
        <v>9.93006993006993</v>
      </c>
      <c r="O24" s="44">
        <v>10.7</v>
      </c>
      <c r="P24" s="39">
        <f>P23+P22+P21+P20+P19+P18+P17+P16+P15+P14+P13+P12+P11+P10</f>
        <v>125</v>
      </c>
      <c r="Q24" s="45">
        <f>Q10+Q11+Q12+Q13+Q14+Q15+Q16+Q17+Q18+Q19+Q20+Q21+Q22+Q23</f>
        <v>9</v>
      </c>
      <c r="R24" s="45">
        <f>R10+R11+R12+R13+R14+R15+R16+R17+R18+R19+R20+R21+R23</f>
        <v>0</v>
      </c>
      <c r="S24" s="45">
        <f>S23+S22+S21+S20+S19+S18+S17+S16+S15+S14+S13+S12+S11+S10</f>
        <v>29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9630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93559</v>
      </c>
      <c r="D25" s="16">
        <f>D24+D9</f>
        <v>385</v>
      </c>
      <c r="E25" s="16">
        <f>E24+E9</f>
        <v>385</v>
      </c>
      <c r="F25" s="25">
        <f t="shared" si="9"/>
        <v>339</v>
      </c>
      <c r="G25" s="25">
        <f t="shared" si="9"/>
        <v>344</v>
      </c>
      <c r="H25" s="16">
        <f t="shared" si="9"/>
        <v>370</v>
      </c>
      <c r="I25" s="16">
        <f t="shared" si="9"/>
        <v>381</v>
      </c>
      <c r="J25" s="16">
        <f>J24+J9</f>
        <v>90675</v>
      </c>
      <c r="K25" s="17">
        <f t="shared" si="3"/>
        <v>88.051948051948045</v>
      </c>
      <c r="L25" s="13">
        <f>H25*3.4/F25</f>
        <v>3.7109144542772863</v>
      </c>
      <c r="M25" s="26">
        <f>(M9+M24)/2</f>
        <v>3.1629545454545456</v>
      </c>
      <c r="N25" s="27">
        <f>D25/B25*100</f>
        <v>14.807692307692308</v>
      </c>
      <c r="O25" s="27">
        <v>13.9</v>
      </c>
      <c r="P25" s="28">
        <f>P24+P9</f>
        <v>370</v>
      </c>
      <c r="Q25" s="16">
        <f>Q24+Q9</f>
        <v>74</v>
      </c>
      <c r="R25" s="16">
        <f>R24+R9</f>
        <v>32</v>
      </c>
      <c r="S25" s="16">
        <f>S9+S24</f>
        <v>80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19200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0</v>
      </c>
      <c r="E26" s="105"/>
      <c r="F26" s="104">
        <f>F25-G25</f>
        <v>-5</v>
      </c>
      <c r="G26" s="105"/>
      <c r="H26" s="106">
        <f>H25-I25</f>
        <v>-11</v>
      </c>
      <c r="I26" s="107"/>
      <c r="J26" s="33"/>
      <c r="K26" s="34"/>
      <c r="L26" s="21"/>
      <c r="M26" s="21"/>
      <c r="N26" s="21"/>
      <c r="O26" s="21"/>
      <c r="P26" s="35"/>
      <c r="Q26" s="22" t="s">
        <v>71</v>
      </c>
      <c r="R26" s="22" t="s">
        <v>78</v>
      </c>
      <c r="S26" s="22" t="s">
        <v>84</v>
      </c>
      <c r="T26" s="22" t="s">
        <v>37</v>
      </c>
      <c r="U26" s="22" t="s">
        <v>77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26025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2022-08-17T03:37:42Z</cp:lastPrinted>
  <dcterms:created xsi:type="dcterms:W3CDTF">2020-08-31T08:55:27Z</dcterms:created>
  <dcterms:modified xsi:type="dcterms:W3CDTF">2022-08-17T03:50:32Z</dcterms:modified>
</cp:coreProperties>
</file>