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/>
  <c r="P16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<sst xmlns="http://schemas.openxmlformats.org/spreadsheetml/2006/main" count="332" uniqueCount="87">
  <si>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</si>
  <si>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</si>
  <si>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</si>
  <si>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</si>
  <si>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</si>
  <si>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</si>
  <si>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</si>
  <si>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</si>
  <si>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</si>
  <si>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</si>
  <si>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</si>
  <si>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</si>
  <si>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</si>
  <si>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</si>
  <si>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</si>
  <si>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</si>
  <si>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</si>
  <si>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</si>
  <si>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</si>
  <si>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</si>
  <si>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</si>
  <si>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</si>
  <si>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</si>
  <si>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</si>
  <si>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</si>
  <si>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</si>
  <si>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</si>
  <si>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</si>
  <si>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</si>
  <si>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</si>
  <si>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</si>
  <si>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</si>
  <si>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</si>
  <si>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</si>
  <si>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</si>
  <si>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</si>
  <si>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</si>
  <si>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</si>
  <si>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</si>
  <si>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</si>
  <si>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</si>
  <si>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</si>
  <si>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</si>
  <si>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</si>
  <si>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</si>
  <si>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</si>
  <si>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</si>
  <si>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</si>
  <si>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</si>
  <si>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</si>
  <si>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</si>
  <si>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</si>
  <si>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</si>
  <si>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</si>
  <si>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</si>
  <si>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</si>
  <si>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</si>
  <si>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</si>
  <si>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</si>
  <si>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</si>
  <si>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</si>
  <si>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</si>
  <si>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</si>
  <si>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</si>
  <si>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</si>
  <si>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</si>
  <si>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</si>
  <si>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</si>
  <si>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</si>
  <si>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</si>
  <si>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</si>
  <si>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</si>
  <si>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18</t>
  </si>
  <si>
    <t>0-0</t>
  </si>
  <si>
    <t>Иванов  В.М.</t>
  </si>
  <si>
    <t>2022</t>
  </si>
  <si>
    <t>1-1</t>
  </si>
  <si>
    <t>105</t>
  </si>
  <si>
    <t>26</t>
  </si>
  <si>
    <t>166</t>
  </si>
  <si>
    <t>59</t>
  </si>
  <si>
    <t>271</t>
  </si>
  <si>
    <t>8</t>
  </si>
  <si>
    <t>9</t>
  </si>
  <si>
    <t>25</t>
  </si>
  <si>
    <t>СВОДКА ПО НАДОЮ МОЛОКА ЗА 17.01.2022 года</t>
  </si>
  <si>
    <t>3,42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</si>
</sst>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>
      <alignment horizontal="center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E14" sqref="E1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87" t="s">
        <v>85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</row>
    <row r="2" spans="1:194" ht="12.75" customHeight="1">
      <c r="A2" s="88" t="s">
        <v>32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89" t="s">
        <v>0</v>
      </c>
      <c r="B4" s="91" t="s">
        <v>1</v>
      </c>
      <c r="C4" s="89" t="s">
        <v>2</v>
      </c>
      <c r="D4" s="93" t="s">
        <v>3</v>
      </c>
      <c r="E4" s="94"/>
      <c r="F4" s="94"/>
      <c r="G4" s="94"/>
      <c r="H4" s="94"/>
      <c r="I4" s="95"/>
      <c r="J4" s="89" t="s">
        <v>4</v>
      </c>
      <c r="K4" s="96" t="s">
        <v>5</v>
      </c>
      <c r="L4" s="89" t="s">
        <v>6</v>
      </c>
      <c r="M4" s="89" t="s">
        <v>7</v>
      </c>
      <c r="N4" s="104" t="s">
        <v>8</v>
      </c>
      <c r="O4" s="105"/>
      <c r="P4" s="89" t="s">
        <v>58</v>
      </c>
      <c r="Q4" s="110" t="s">
        <v>9</v>
      </c>
      <c r="R4" s="111"/>
      <c r="S4" s="93" t="s">
        <v>10</v>
      </c>
      <c r="T4" s="94"/>
      <c r="U4" s="95"/>
      <c r="V4" s="96" t="s">
        <v>11</v>
      </c>
      <c r="W4" s="112" t="s">
        <v>68</v>
      </c>
      <c r="X4" s="113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98" t="s">
        <v>12</v>
      </c>
      <c r="DH4" s="98" t="s">
        <v>12</v>
      </c>
      <c r="DI4" s="98" t="s">
        <v>13</v>
      </c>
      <c r="DJ4" s="100" t="s">
        <v>14</v>
      </c>
    </row>
    <row r="5" spans="1:194" ht="53.25" customHeight="1" thickBot="1">
      <c r="A5" s="90"/>
      <c r="B5" s="92"/>
      <c r="C5" s="90"/>
      <c r="D5" s="102" t="s">
        <v>60</v>
      </c>
      <c r="E5" s="103"/>
      <c r="F5" s="102" t="s">
        <v>70</v>
      </c>
      <c r="G5" s="103"/>
      <c r="H5" s="102" t="s">
        <v>61</v>
      </c>
      <c r="I5" s="103"/>
      <c r="J5" s="90"/>
      <c r="K5" s="97"/>
      <c r="L5" s="90"/>
      <c r="M5" s="90"/>
      <c r="N5" s="9" t="s">
        <v>53</v>
      </c>
      <c r="O5" s="9" t="s">
        <v>15</v>
      </c>
      <c r="P5" s="90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67</v>
      </c>
      <c r="V5" s="97"/>
      <c r="W5" s="86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99"/>
      <c r="DH5" s="99"/>
      <c r="DI5" s="99"/>
      <c r="DJ5" s="101"/>
    </row>
    <row r="6" spans="1:194" s="130" customFormat="1" ht="23.25" customHeight="1" thickBot="1">
      <c r="A6" s="133" t="s">
        <v>22</v>
      </c>
      <c r="B6" s="116">
        <v>905</v>
      </c>
      <c r="C6" s="115">
        <v>3935</v>
      </c>
      <c r="D6" s="115">
        <v>231</v>
      </c>
      <c r="E6" s="115">
        <v>196</v>
      </c>
      <c r="F6" s="115">
        <v>213</v>
      </c>
      <c r="G6" s="115">
        <v>179</v>
      </c>
      <c r="H6" s="115">
        <v>251</v>
      </c>
      <c r="I6" s="115">
        <v>215</v>
      </c>
      <c r="J6" s="115">
        <v>4274</v>
      </c>
      <c r="K6" s="134">
        <v>92</v>
      </c>
      <c r="L6" s="118">
        <v>4.2</v>
      </c>
      <c r="M6" s="135" t="s">
        <v>86</v>
      </c>
      <c r="N6" s="120">
        <f>D6/B6*100</f>
        <v>25.524861878453038</v>
      </c>
      <c r="O6" s="121">
        <v>21.9</v>
      </c>
      <c r="P6" s="115">
        <f>H6</f>
        <v>251</v>
      </c>
      <c r="Q6" s="136">
        <v>80</v>
      </c>
      <c r="R6" s="137" t="s">
        <v>64</v>
      </c>
      <c r="S6" s="116">
        <v>136</v>
      </c>
      <c r="T6" s="131">
        <v>34</v>
      </c>
      <c r="U6" s="138">
        <v>165</v>
      </c>
      <c r="V6" s="139"/>
      <c r="W6" s="115">
        <v>185</v>
      </c>
      <c r="X6" s="121">
        <v>24.3</v>
      </c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1">
        <v>950</v>
      </c>
      <c r="DH6" s="127"/>
      <c r="DI6" s="127"/>
      <c r="DJ6" s="127">
        <v>0</v>
      </c>
      <c r="DK6" s="129"/>
      <c r="DL6" s="129"/>
      <c r="DM6" s="129"/>
      <c r="DN6" s="129"/>
      <c r="DO6" s="129"/>
      <c r="DP6" s="129"/>
      <c r="DQ6" s="129"/>
      <c r="DR6" s="129"/>
      <c r="DS6" s="129"/>
      <c r="DT6" s="129"/>
      <c r="DU6" s="129"/>
      <c r="DV6" s="129"/>
      <c r="DW6" s="129"/>
      <c r="DX6" s="129"/>
      <c r="DY6" s="129"/>
      <c r="DZ6" s="129"/>
      <c r="EA6" s="129"/>
      <c r="EB6" s="129"/>
      <c r="EC6" s="129"/>
      <c r="ED6" s="129"/>
      <c r="EE6" s="129"/>
      <c r="EF6" s="129"/>
      <c r="EG6" s="129"/>
      <c r="EH6" s="129"/>
      <c r="EI6" s="129"/>
      <c r="EJ6" s="129"/>
      <c r="EK6" s="129"/>
      <c r="EL6" s="129"/>
      <c r="EM6" s="129"/>
      <c r="EN6" s="129"/>
      <c r="EO6" s="129"/>
      <c r="EP6" s="129"/>
      <c r="EQ6" s="129"/>
      <c r="ER6" s="129"/>
      <c r="ES6" s="129"/>
      <c r="ET6" s="129"/>
      <c r="EU6" s="129"/>
      <c r="EV6" s="129"/>
      <c r="EW6" s="129"/>
      <c r="EX6" s="129"/>
      <c r="EY6" s="129"/>
      <c r="EZ6" s="129"/>
      <c r="FA6" s="129"/>
      <c r="FB6" s="129"/>
      <c r="FC6" s="129"/>
      <c r="FD6" s="129"/>
      <c r="FE6" s="129"/>
      <c r="FF6" s="129"/>
      <c r="FG6" s="129"/>
      <c r="FH6" s="129"/>
      <c r="FI6" s="129"/>
      <c r="FJ6" s="129"/>
      <c r="FK6" s="129"/>
      <c r="FL6" s="129"/>
      <c r="FM6" s="129"/>
      <c r="FN6" s="129"/>
      <c r="FO6" s="129"/>
      <c r="FP6" s="129"/>
      <c r="FQ6" s="129"/>
      <c r="FR6" s="129"/>
      <c r="FS6" s="129"/>
      <c r="FT6" s="129"/>
      <c r="FU6" s="129"/>
      <c r="FV6" s="129"/>
      <c r="FW6" s="129"/>
      <c r="FX6" s="129"/>
      <c r="FY6" s="129"/>
      <c r="FZ6" s="129"/>
      <c r="GA6" s="129"/>
      <c r="GB6" s="129"/>
      <c r="GC6" s="129"/>
      <c r="GD6" s="129"/>
      <c r="GE6" s="129"/>
      <c r="GF6" s="129"/>
      <c r="GG6" s="129"/>
      <c r="GH6" s="129"/>
      <c r="GI6" s="129"/>
      <c r="GJ6" s="129"/>
      <c r="GK6" s="129"/>
      <c r="GL6" s="129"/>
    </row>
    <row r="7" spans="1:194" s="130" customFormat="1" ht="18" customHeight="1" thickBot="1">
      <c r="A7" s="133" t="s">
        <v>23</v>
      </c>
      <c r="B7" s="116"/>
      <c r="C7" s="116">
        <v>0</v>
      </c>
      <c r="D7" s="115"/>
      <c r="E7" s="115">
        <v>9</v>
      </c>
      <c r="F7" s="115"/>
      <c r="G7" s="115">
        <v>7</v>
      </c>
      <c r="H7" s="115"/>
      <c r="I7" s="115">
        <v>8</v>
      </c>
      <c r="J7" s="115"/>
      <c r="K7" s="134"/>
      <c r="L7" s="118"/>
      <c r="M7" s="135"/>
      <c r="N7" s="120"/>
      <c r="O7" s="121">
        <v>6.6</v>
      </c>
      <c r="P7" s="115">
        <f>H7</f>
        <v>0</v>
      </c>
      <c r="Q7" s="136"/>
      <c r="R7" s="137"/>
      <c r="S7" s="116"/>
      <c r="T7" s="131"/>
      <c r="U7" s="138"/>
      <c r="V7" s="139"/>
      <c r="W7" s="115">
        <v>0</v>
      </c>
      <c r="X7" s="121">
        <v>0</v>
      </c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1"/>
      <c r="DH7" s="127"/>
      <c r="DI7" s="127"/>
      <c r="DJ7" s="127">
        <v>0</v>
      </c>
      <c r="DK7" s="129"/>
      <c r="DL7" s="129"/>
      <c r="DM7" s="129" t="s">
        <v>25</v>
      </c>
      <c r="DN7" s="129"/>
      <c r="DO7" s="129"/>
      <c r="DP7" s="129"/>
      <c r="DQ7" s="129"/>
      <c r="DR7" s="129"/>
      <c r="DS7" s="129"/>
      <c r="DT7" s="129"/>
      <c r="DU7" s="129"/>
      <c r="DV7" s="129"/>
      <c r="DW7" s="129"/>
      <c r="DX7" s="129"/>
      <c r="DY7" s="129"/>
      <c r="DZ7" s="129"/>
      <c r="EA7" s="129"/>
      <c r="EB7" s="129"/>
      <c r="EC7" s="129"/>
      <c r="ED7" s="129"/>
      <c r="EE7" s="129"/>
      <c r="EF7" s="129"/>
      <c r="EG7" s="129"/>
      <c r="EH7" s="129"/>
      <c r="EI7" s="129"/>
      <c r="EJ7" s="129"/>
      <c r="EK7" s="129"/>
      <c r="EL7" s="129"/>
      <c r="EM7" s="129"/>
      <c r="EN7" s="129"/>
      <c r="EO7" s="129"/>
      <c r="EP7" s="129"/>
      <c r="EQ7" s="129"/>
      <c r="ER7" s="129"/>
      <c r="ES7" s="129"/>
      <c r="ET7" s="129"/>
      <c r="EU7" s="129"/>
      <c r="EV7" s="129"/>
      <c r="EW7" s="129"/>
      <c r="EX7" s="129"/>
      <c r="EY7" s="129"/>
      <c r="EZ7" s="129"/>
      <c r="FA7" s="129"/>
      <c r="FB7" s="129"/>
      <c r="FC7" s="129"/>
      <c r="FD7" s="129"/>
      <c r="FE7" s="129"/>
      <c r="FF7" s="129"/>
      <c r="FG7" s="129"/>
      <c r="FH7" s="129"/>
      <c r="FI7" s="129"/>
      <c r="FJ7" s="129"/>
      <c r="FK7" s="129"/>
      <c r="FL7" s="129"/>
      <c r="FM7" s="129"/>
      <c r="FN7" s="129"/>
      <c r="FO7" s="129"/>
      <c r="FP7" s="129"/>
      <c r="FQ7" s="129"/>
      <c r="FR7" s="129"/>
      <c r="FS7" s="129"/>
      <c r="FT7" s="129"/>
      <c r="FU7" s="129"/>
      <c r="FV7" s="129"/>
      <c r="FW7" s="129"/>
      <c r="FX7" s="129"/>
      <c r="FY7" s="129"/>
      <c r="FZ7" s="129"/>
      <c r="GA7" s="129"/>
      <c r="GB7" s="129"/>
      <c r="GC7" s="129"/>
      <c r="GD7" s="129"/>
      <c r="GE7" s="129"/>
      <c r="GF7" s="129"/>
      <c r="GG7" s="129"/>
      <c r="GH7" s="129"/>
      <c r="GI7" s="129"/>
      <c r="GJ7" s="129"/>
      <c r="GK7" s="129"/>
      <c r="GL7" s="129"/>
    </row>
    <row r="8" spans="1:194" ht="20.25" customHeight="1" thickBot="1">
      <c r="A8" s="57" t="s">
        <v>26</v>
      </c>
      <c r="B8" s="58">
        <v>250</v>
      </c>
      <c r="C8" s="68">
        <v>177</v>
      </c>
      <c r="D8" s="43">
        <v>10</v>
      </c>
      <c r="E8" s="43">
        <v>16</v>
      </c>
      <c r="F8" s="43">
        <v>8</v>
      </c>
      <c r="G8" s="43">
        <v>12</v>
      </c>
      <c r="H8" s="43">
        <v>9</v>
      </c>
      <c r="I8" s="43">
        <v>13</v>
      </c>
      <c r="J8" s="43">
        <v>158</v>
      </c>
      <c r="K8" s="59">
        <f>F8/D8*100</f>
        <v>80</v>
      </c>
      <c r="L8" s="14">
        <v>3.7</v>
      </c>
      <c r="M8" s="60" t="s">
        <v>27</v>
      </c>
      <c r="N8" s="44">
        <f>D8/B8*100</f>
        <v>4</v>
      </c>
      <c r="O8" s="61">
        <v>6.4</v>
      </c>
      <c r="P8" s="43">
        <f>H8</f>
        <v>9</v>
      </c>
      <c r="Q8" s="62">
        <v>5</v>
      </c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7">
        <v>150</v>
      </c>
      <c r="DH8" s="67"/>
      <c r="DI8" s="67"/>
      <c r="DJ8" s="67"/>
      <c r="DK8" s="1" t="s">
        <v>28</v>
      </c>
    </row>
    <row r="9" spans="1:194" s="22" customFormat="1" ht="24" customHeight="1" thickBot="1">
      <c r="A9" s="69" t="s">
        <v>29</v>
      </c>
      <c r="B9" s="70">
        <f t="shared" ref="B9:J9" si="0">B6+B7+B8</f>
        <v>1155</v>
      </c>
      <c r="C9" s="71">
        <f t="shared" si="0"/>
        <v>4112</v>
      </c>
      <c r="D9" s="72">
        <f t="shared" si="0"/>
        <v>241</v>
      </c>
      <c r="E9" s="17">
        <f t="shared" si="0"/>
        <v>221</v>
      </c>
      <c r="F9" s="17">
        <f t="shared" si="0"/>
        <v>221</v>
      </c>
      <c r="G9" s="17">
        <f t="shared" si="0"/>
        <v>198</v>
      </c>
      <c r="H9" s="17">
        <f t="shared" si="0"/>
        <v>260</v>
      </c>
      <c r="I9" s="17">
        <f t="shared" si="0"/>
        <v>236</v>
      </c>
      <c r="J9" s="70">
        <f t="shared" si="0"/>
        <v>4432</v>
      </c>
      <c r="K9" s="19">
        <f>F9/D9*100</f>
        <v>91.701244813278009</v>
      </c>
      <c r="L9" s="14">
        <f>H9*3.4/F9</f>
        <v>4</v>
      </c>
      <c r="M9" s="73">
        <f>(M6+M7+M8)/2</f>
        <v>3.2850000000000001</v>
      </c>
      <c r="N9" s="74">
        <f>D9/B9*100</f>
        <v>20.865800865800864</v>
      </c>
      <c r="O9" s="74">
        <v>17.100000000000001</v>
      </c>
      <c r="P9" s="17">
        <f t="shared" ref="P9:U9" si="1">P6+P7+P8</f>
        <v>260</v>
      </c>
      <c r="Q9" s="17">
        <f t="shared" si="1"/>
        <v>85</v>
      </c>
      <c r="R9" s="17">
        <f t="shared" si="1"/>
        <v>15</v>
      </c>
      <c r="S9" s="17">
        <f t="shared" si="1"/>
        <v>136</v>
      </c>
      <c r="T9" s="17">
        <f t="shared" si="1"/>
        <v>34</v>
      </c>
      <c r="U9" s="17">
        <f t="shared" si="1"/>
        <v>165</v>
      </c>
      <c r="V9" s="20" t="s">
        <v>42</v>
      </c>
      <c r="W9" s="17">
        <f>W6+W7+W8</f>
        <v>242</v>
      </c>
      <c r="X9" s="74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1100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75">
        <v>680</v>
      </c>
      <c r="D10" s="58">
        <v>44</v>
      </c>
      <c r="E10" s="58">
        <v>51</v>
      </c>
      <c r="F10" s="58">
        <v>35</v>
      </c>
      <c r="G10" s="58">
        <v>43</v>
      </c>
      <c r="H10" s="58">
        <v>39</v>
      </c>
      <c r="I10" s="58">
        <v>49</v>
      </c>
      <c r="J10" s="43">
        <v>589</v>
      </c>
      <c r="K10" s="19">
        <v>80</v>
      </c>
      <c r="L10" s="14">
        <v>3.8</v>
      </c>
      <c r="M10" s="76">
        <v>3.2</v>
      </c>
      <c r="N10" s="44">
        <f t="shared" ref="N10:N24" si="2">D10/B10*100</f>
        <v>10.731707317073171</v>
      </c>
      <c r="O10" s="61">
        <v>12.4</v>
      </c>
      <c r="P10" s="43">
        <f t="shared" ref="P10:P17" si="3">H10</f>
        <v>39</v>
      </c>
      <c r="Q10" s="62">
        <v>15</v>
      </c>
      <c r="R10" s="43">
        <v>7</v>
      </c>
      <c r="S10" s="77" t="s">
        <v>82</v>
      </c>
      <c r="T10" s="78" t="s">
        <v>83</v>
      </c>
      <c r="U10" s="79" t="s">
        <v>84</v>
      </c>
      <c r="V10" s="66" t="s">
        <v>42</v>
      </c>
      <c r="W10" s="77" t="s">
        <v>63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7">
        <v>150</v>
      </c>
      <c r="DH10" s="67"/>
      <c r="DI10" s="67"/>
      <c r="DJ10" s="80">
        <v>0</v>
      </c>
      <c r="DN10" s="81"/>
    </row>
    <row r="11" spans="1:194" s="130" customFormat="1" ht="21" customHeight="1" thickBot="1">
      <c r="A11" s="152" t="s">
        <v>31</v>
      </c>
      <c r="B11" s="143">
        <v>88</v>
      </c>
      <c r="C11" s="143">
        <v>219</v>
      </c>
      <c r="D11" s="144">
        <v>7</v>
      </c>
      <c r="E11" s="144">
        <v>12</v>
      </c>
      <c r="F11" s="144">
        <v>5</v>
      </c>
      <c r="G11" s="144">
        <v>9</v>
      </c>
      <c r="H11" s="144">
        <v>6</v>
      </c>
      <c r="I11" s="116">
        <v>10</v>
      </c>
      <c r="J11" s="115">
        <v>102</v>
      </c>
      <c r="K11" s="117">
        <f>F11/D11*100</f>
        <v>71.428571428571431</v>
      </c>
      <c r="L11" s="118">
        <v>4</v>
      </c>
      <c r="M11" s="119" t="s">
        <v>59</v>
      </c>
      <c r="N11" s="120">
        <f t="shared" si="2"/>
        <v>7.9545454545454541</v>
      </c>
      <c r="O11" s="153">
        <v>10</v>
      </c>
      <c r="P11" s="115">
        <v>11</v>
      </c>
      <c r="Q11" s="154">
        <v>3</v>
      </c>
      <c r="R11" s="155"/>
      <c r="S11" s="145" t="s">
        <v>62</v>
      </c>
      <c r="T11" s="146"/>
      <c r="U11" s="156"/>
      <c r="V11" s="139"/>
      <c r="W11" s="145" t="s">
        <v>64</v>
      </c>
      <c r="X11" s="147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27">
        <v>100</v>
      </c>
      <c r="DH11" s="127"/>
      <c r="DI11" s="127"/>
      <c r="DJ11" s="125">
        <v>0</v>
      </c>
      <c r="DK11" s="129" t="s">
        <v>32</v>
      </c>
      <c r="DL11" s="129" t="s">
        <v>32</v>
      </c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F11" s="129"/>
      <c r="EG11" s="129"/>
      <c r="EH11" s="129"/>
      <c r="EI11" s="129"/>
      <c r="EJ11" s="129"/>
      <c r="EK11" s="129"/>
      <c r="EL11" s="129"/>
      <c r="EM11" s="129"/>
      <c r="EN11" s="129"/>
      <c r="EO11" s="129"/>
      <c r="EP11" s="129"/>
      <c r="EQ11" s="129"/>
      <c r="ER11" s="129"/>
      <c r="ES11" s="129"/>
      <c r="ET11" s="129"/>
      <c r="EU11" s="129"/>
      <c r="EV11" s="129"/>
      <c r="EW11" s="129"/>
      <c r="EX11" s="129"/>
      <c r="EY11" s="129"/>
      <c r="EZ11" s="129"/>
      <c r="FA11" s="129"/>
      <c r="FB11" s="129"/>
      <c r="FC11" s="129"/>
      <c r="FD11" s="129"/>
      <c r="FE11" s="129"/>
      <c r="FF11" s="129"/>
      <c r="FG11" s="129"/>
      <c r="FH11" s="129"/>
      <c r="FI11" s="129"/>
      <c r="FJ11" s="129"/>
      <c r="FK11" s="129"/>
      <c r="FL11" s="129"/>
      <c r="FM11" s="129"/>
      <c r="FN11" s="129"/>
      <c r="FO11" s="129"/>
      <c r="FP11" s="129"/>
      <c r="FQ11" s="129"/>
      <c r="FR11" s="129"/>
      <c r="FS11" s="129"/>
      <c r="FT11" s="129"/>
      <c r="FU11" s="129"/>
      <c r="FV11" s="129"/>
      <c r="FW11" s="129"/>
      <c r="FX11" s="129"/>
      <c r="FY11" s="129"/>
      <c r="FZ11" s="129"/>
      <c r="GA11" s="129"/>
      <c r="GB11" s="129"/>
      <c r="GC11" s="129"/>
      <c r="GD11" s="129"/>
      <c r="GE11" s="129"/>
      <c r="GF11" s="129"/>
      <c r="GG11" s="129"/>
      <c r="GH11" s="129"/>
      <c r="GI11" s="129"/>
      <c r="GJ11" s="129"/>
      <c r="GK11" s="129"/>
      <c r="GL11" s="129"/>
    </row>
    <row r="12" spans="1:194" s="85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2"/>
      <c r="N12" s="44"/>
      <c r="O12" s="61"/>
      <c r="P12" s="43"/>
      <c r="Q12" s="62"/>
      <c r="R12" s="83"/>
      <c r="S12" s="77"/>
      <c r="T12" s="78"/>
      <c r="U12" s="79"/>
      <c r="V12" s="66"/>
      <c r="W12" s="77"/>
      <c r="X12" s="61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67"/>
      <c r="DH12" s="67"/>
      <c r="DI12" s="67"/>
      <c r="DJ12" s="80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0" customFormat="1" ht="18.75" customHeight="1" thickBot="1">
      <c r="A13" s="142" t="s">
        <v>33</v>
      </c>
      <c r="B13" s="143">
        <v>119</v>
      </c>
      <c r="C13" s="143">
        <v>306</v>
      </c>
      <c r="D13" s="144">
        <v>18</v>
      </c>
      <c r="E13" s="144">
        <v>21</v>
      </c>
      <c r="F13" s="144">
        <v>14</v>
      </c>
      <c r="G13" s="144">
        <v>17</v>
      </c>
      <c r="H13" s="144">
        <v>15</v>
      </c>
      <c r="I13" s="116">
        <v>19</v>
      </c>
      <c r="J13" s="115">
        <v>255</v>
      </c>
      <c r="K13" s="117">
        <f t="shared" ref="K13:K25" si="4">F13/D13*100</f>
        <v>77.777777777777786</v>
      </c>
      <c r="L13" s="118">
        <f t="shared" ref="L13:L23" si="5">H13*3.4/F13</f>
        <v>3.6428571428571428</v>
      </c>
      <c r="M13" s="119" t="s">
        <v>34</v>
      </c>
      <c r="N13" s="120">
        <f t="shared" si="2"/>
        <v>15.126050420168067</v>
      </c>
      <c r="O13" s="121">
        <v>19.399999999999999</v>
      </c>
      <c r="P13" s="115">
        <f t="shared" si="3"/>
        <v>15</v>
      </c>
      <c r="Q13" s="143">
        <v>2</v>
      </c>
      <c r="R13" s="143"/>
      <c r="S13" s="145" t="s">
        <v>62</v>
      </c>
      <c r="T13" s="146"/>
      <c r="U13" s="146"/>
      <c r="V13" s="145"/>
      <c r="W13" s="145" t="s">
        <v>65</v>
      </c>
      <c r="X13" s="147">
        <v>23.8</v>
      </c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8"/>
      <c r="BZ13" s="148"/>
      <c r="CA13" s="148"/>
      <c r="CB13" s="148"/>
      <c r="CC13" s="148"/>
      <c r="CD13" s="148"/>
      <c r="CE13" s="148"/>
      <c r="CF13" s="148"/>
      <c r="CG13" s="148"/>
      <c r="CH13" s="148"/>
      <c r="CI13" s="148"/>
      <c r="CJ13" s="148"/>
      <c r="CK13" s="148"/>
      <c r="CL13" s="148"/>
      <c r="CM13" s="148"/>
      <c r="CN13" s="148"/>
      <c r="CO13" s="148"/>
      <c r="CP13" s="148"/>
      <c r="CQ13" s="148"/>
      <c r="CR13" s="148"/>
      <c r="CS13" s="148"/>
      <c r="CT13" s="148"/>
      <c r="CU13" s="148"/>
      <c r="CV13" s="148"/>
      <c r="CW13" s="148"/>
      <c r="CX13" s="148"/>
      <c r="CY13" s="148"/>
      <c r="CZ13" s="148"/>
      <c r="DA13" s="148"/>
      <c r="DB13" s="148"/>
      <c r="DC13" s="148"/>
      <c r="DD13" s="148"/>
      <c r="DE13" s="148"/>
      <c r="DF13" s="149"/>
      <c r="DG13" s="150"/>
      <c r="DH13" s="151"/>
      <c r="DI13" s="127"/>
      <c r="DJ13" s="125">
        <v>0</v>
      </c>
      <c r="DK13" s="129" t="s">
        <v>28</v>
      </c>
      <c r="DL13" s="129"/>
      <c r="DM13" s="129"/>
      <c r="DN13" s="129"/>
      <c r="DO13" s="129"/>
      <c r="DP13" s="129"/>
      <c r="DQ13" s="129"/>
      <c r="DR13" s="129"/>
      <c r="DS13" s="129"/>
      <c r="DT13" s="129"/>
      <c r="DU13" s="129"/>
      <c r="DV13" s="129"/>
      <c r="DW13" s="129"/>
      <c r="DX13" s="129"/>
      <c r="DY13" s="129"/>
      <c r="DZ13" s="129"/>
      <c r="EA13" s="129"/>
      <c r="EB13" s="129"/>
      <c r="EC13" s="129"/>
      <c r="ED13" s="129"/>
      <c r="EE13" s="129"/>
      <c r="EF13" s="129"/>
      <c r="EG13" s="129"/>
      <c r="EH13" s="129"/>
      <c r="EI13" s="129"/>
      <c r="EJ13" s="129"/>
      <c r="EK13" s="129"/>
      <c r="EL13" s="129"/>
      <c r="EM13" s="129"/>
      <c r="EN13" s="129"/>
      <c r="EO13" s="129"/>
      <c r="EP13" s="129"/>
      <c r="EQ13" s="129"/>
      <c r="ER13" s="129"/>
      <c r="ES13" s="129"/>
      <c r="ET13" s="129"/>
      <c r="EU13" s="129"/>
      <c r="EV13" s="129"/>
      <c r="EW13" s="129"/>
      <c r="EX13" s="129"/>
      <c r="EY13" s="129"/>
      <c r="EZ13" s="129"/>
      <c r="FA13" s="129"/>
      <c r="FB13" s="129"/>
      <c r="FC13" s="129"/>
      <c r="FD13" s="129"/>
      <c r="FE13" s="129"/>
      <c r="FF13" s="129"/>
      <c r="FG13" s="129"/>
      <c r="FH13" s="129"/>
      <c r="FI13" s="129"/>
      <c r="FJ13" s="129"/>
      <c r="FK13" s="129"/>
      <c r="FL13" s="129"/>
      <c r="FM13" s="129"/>
      <c r="FN13" s="129"/>
      <c r="FO13" s="129"/>
      <c r="FP13" s="129"/>
      <c r="FQ13" s="129"/>
      <c r="FR13" s="129"/>
      <c r="FS13" s="129"/>
      <c r="FT13" s="129"/>
      <c r="FU13" s="129"/>
      <c r="FV13" s="129"/>
      <c r="FW13" s="129"/>
      <c r="FX13" s="129"/>
      <c r="FY13" s="129"/>
      <c r="FZ13" s="129"/>
      <c r="GA13" s="129"/>
      <c r="GB13" s="129"/>
      <c r="GC13" s="129"/>
      <c r="GD13" s="129"/>
      <c r="GE13" s="129"/>
      <c r="GF13" s="129"/>
      <c r="GG13" s="129"/>
      <c r="GH13" s="129"/>
      <c r="GI13" s="129"/>
      <c r="GJ13" s="129"/>
      <c r="GK13" s="129"/>
      <c r="GL13" s="129"/>
    </row>
    <row r="14" spans="1:194" s="130" customFormat="1" ht="19.5" customHeight="1" thickBot="1">
      <c r="A14" s="114" t="s">
        <v>35</v>
      </c>
      <c r="B14" s="115">
        <v>100</v>
      </c>
      <c r="C14" s="115">
        <v>153</v>
      </c>
      <c r="D14" s="116">
        <v>9</v>
      </c>
      <c r="E14" s="116">
        <v>9</v>
      </c>
      <c r="F14" s="116">
        <v>7</v>
      </c>
      <c r="G14" s="116">
        <v>6</v>
      </c>
      <c r="H14" s="116">
        <v>8</v>
      </c>
      <c r="I14" s="116">
        <v>7</v>
      </c>
      <c r="J14" s="115">
        <v>136</v>
      </c>
      <c r="K14" s="117">
        <f t="shared" si="4"/>
        <v>77.777777777777786</v>
      </c>
      <c r="L14" s="118">
        <f t="shared" si="5"/>
        <v>3.8857142857142857</v>
      </c>
      <c r="M14" s="119" t="s">
        <v>24</v>
      </c>
      <c r="N14" s="120">
        <f t="shared" si="2"/>
        <v>9</v>
      </c>
      <c r="O14" s="121">
        <v>10</v>
      </c>
      <c r="P14" s="115">
        <f t="shared" si="3"/>
        <v>8</v>
      </c>
      <c r="Q14" s="115"/>
      <c r="R14" s="115"/>
      <c r="S14" s="123"/>
      <c r="T14" s="124"/>
      <c r="U14" s="124"/>
      <c r="V14" s="123"/>
      <c r="W14" s="123" t="s">
        <v>66</v>
      </c>
      <c r="X14" s="121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27"/>
      <c r="DH14" s="127"/>
      <c r="DI14" s="127"/>
      <c r="DJ14" s="125">
        <v>0</v>
      </c>
      <c r="DK14" s="129" t="s">
        <v>28</v>
      </c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</row>
    <row r="15" spans="1:194" s="130" customFormat="1" ht="18" customHeight="1" thickBot="1">
      <c r="A15" s="114" t="s">
        <v>36</v>
      </c>
      <c r="B15" s="115">
        <v>53</v>
      </c>
      <c r="C15" s="115">
        <v>68</v>
      </c>
      <c r="D15" s="116">
        <v>4</v>
      </c>
      <c r="E15" s="116">
        <v>5</v>
      </c>
      <c r="F15" s="116">
        <v>3</v>
      </c>
      <c r="G15" s="116">
        <v>4</v>
      </c>
      <c r="H15" s="116">
        <v>3</v>
      </c>
      <c r="I15" s="116">
        <v>4</v>
      </c>
      <c r="J15" s="115">
        <v>51</v>
      </c>
      <c r="K15" s="117">
        <f t="shared" si="4"/>
        <v>75</v>
      </c>
      <c r="L15" s="118">
        <f t="shared" si="5"/>
        <v>3.4</v>
      </c>
      <c r="M15" s="119" t="s">
        <v>37</v>
      </c>
      <c r="N15" s="120">
        <f t="shared" si="2"/>
        <v>7.5471698113207548</v>
      </c>
      <c r="O15" s="121">
        <v>9.6</v>
      </c>
      <c r="P15" s="115">
        <f t="shared" si="3"/>
        <v>3</v>
      </c>
      <c r="Q15" s="115"/>
      <c r="R15" s="115"/>
      <c r="S15" s="123"/>
      <c r="T15" s="124"/>
      <c r="U15" s="124"/>
      <c r="V15" s="123"/>
      <c r="W15" s="123" t="s">
        <v>62</v>
      </c>
      <c r="X15" s="121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5"/>
      <c r="DB15" s="125"/>
      <c r="DC15" s="125"/>
      <c r="DD15" s="125"/>
      <c r="DE15" s="125"/>
      <c r="DF15" s="125"/>
      <c r="DG15" s="127"/>
      <c r="DH15" s="128"/>
      <c r="DI15" s="128"/>
      <c r="DJ15" s="125">
        <v>0</v>
      </c>
      <c r="DK15" s="129" t="s">
        <v>28</v>
      </c>
      <c r="DL15" s="129" t="s">
        <v>38</v>
      </c>
      <c r="DM15" s="129"/>
      <c r="DN15" s="129"/>
      <c r="DO15" s="129"/>
      <c r="DP15" s="132"/>
      <c r="DQ15" s="129"/>
      <c r="DR15" s="129"/>
      <c r="DS15" s="129"/>
      <c r="DT15" s="129"/>
      <c r="DU15" s="129"/>
      <c r="DV15" s="129"/>
      <c r="DW15" s="129"/>
      <c r="DX15" s="129"/>
      <c r="DY15" s="129"/>
      <c r="DZ15" s="129"/>
      <c r="EA15" s="129"/>
      <c r="EB15" s="129"/>
      <c r="EC15" s="129"/>
      <c r="ED15" s="129"/>
      <c r="EE15" s="129"/>
      <c r="EF15" s="129"/>
      <c r="EG15" s="129"/>
      <c r="EH15" s="129"/>
      <c r="EI15" s="129"/>
      <c r="EJ15" s="129"/>
      <c r="EK15" s="129"/>
      <c r="EL15" s="129"/>
      <c r="EM15" s="129"/>
      <c r="EN15" s="129"/>
      <c r="EO15" s="129"/>
      <c r="EP15" s="129"/>
      <c r="EQ15" s="129"/>
      <c r="ER15" s="129"/>
      <c r="ES15" s="129"/>
      <c r="ET15" s="129"/>
      <c r="EU15" s="129"/>
      <c r="EV15" s="129"/>
      <c r="EW15" s="129"/>
      <c r="EX15" s="129"/>
      <c r="EY15" s="129"/>
      <c r="EZ15" s="129"/>
      <c r="FA15" s="129"/>
      <c r="FB15" s="129"/>
      <c r="FC15" s="129"/>
      <c r="FD15" s="129"/>
      <c r="FE15" s="129"/>
      <c r="FF15" s="129"/>
      <c r="FG15" s="129"/>
      <c r="FH15" s="129"/>
      <c r="FI15" s="129"/>
      <c r="FJ15" s="129"/>
      <c r="FK15" s="129"/>
      <c r="FL15" s="129"/>
      <c r="FM15" s="129"/>
      <c r="FN15" s="129"/>
      <c r="FO15" s="129"/>
      <c r="FP15" s="129"/>
      <c r="FQ15" s="129"/>
      <c r="FR15" s="129"/>
      <c r="FS15" s="129"/>
      <c r="FT15" s="129"/>
      <c r="FU15" s="129"/>
      <c r="FV15" s="129"/>
      <c r="FW15" s="129"/>
      <c r="FX15" s="129"/>
      <c r="FY15" s="129"/>
      <c r="FZ15" s="129"/>
      <c r="GA15" s="129"/>
      <c r="GB15" s="129"/>
      <c r="GC15" s="129"/>
      <c r="GD15" s="129"/>
      <c r="GE15" s="129"/>
      <c r="GF15" s="129"/>
      <c r="GG15" s="129"/>
      <c r="GH15" s="129"/>
      <c r="GI15" s="129"/>
      <c r="GJ15" s="129"/>
      <c r="GK15" s="129"/>
      <c r="GL15" s="129"/>
    </row>
    <row r="16" spans="1:194" s="130" customFormat="1" ht="18" customHeight="1" thickBot="1">
      <c r="A16" s="114" t="s">
        <v>39</v>
      </c>
      <c r="B16" s="115">
        <v>192</v>
      </c>
      <c r="C16" s="115">
        <v>187</v>
      </c>
      <c r="D16" s="116">
        <v>11</v>
      </c>
      <c r="E16" s="116">
        <v>13</v>
      </c>
      <c r="F16" s="116">
        <v>8</v>
      </c>
      <c r="G16" s="116">
        <v>8</v>
      </c>
      <c r="H16" s="116">
        <v>9</v>
      </c>
      <c r="I16" s="116">
        <v>8</v>
      </c>
      <c r="J16" s="115">
        <v>153</v>
      </c>
      <c r="K16" s="117">
        <f t="shared" si="4"/>
        <v>72.727272727272734</v>
      </c>
      <c r="L16" s="118">
        <f>H16*3.4/F16</f>
        <v>3.8249999999999997</v>
      </c>
      <c r="M16" s="119" t="s">
        <v>40</v>
      </c>
      <c r="N16" s="120">
        <f t="shared" si="2"/>
        <v>5.7291666666666661</v>
      </c>
      <c r="O16" s="121">
        <v>6.8</v>
      </c>
      <c r="P16" s="115">
        <f t="shared" si="3"/>
        <v>9</v>
      </c>
      <c r="Q16" s="115">
        <v>4</v>
      </c>
      <c r="R16" s="115">
        <v>2</v>
      </c>
      <c r="S16" s="123" t="s">
        <v>62</v>
      </c>
      <c r="T16" s="124"/>
      <c r="U16" s="124"/>
      <c r="V16" s="123"/>
      <c r="W16" s="123" t="s">
        <v>65</v>
      </c>
      <c r="X16" s="121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7"/>
      <c r="DH16" s="128"/>
      <c r="DI16" s="128"/>
      <c r="DJ16" s="125">
        <v>0</v>
      </c>
      <c r="DK16" s="129"/>
      <c r="DL16" s="129"/>
      <c r="DM16" s="129"/>
      <c r="DN16" s="129"/>
      <c r="DO16" s="129"/>
      <c r="DP16" s="129"/>
      <c r="DQ16" s="129"/>
      <c r="DR16" s="129"/>
      <c r="DS16" s="129"/>
      <c r="DT16" s="129"/>
      <c r="DU16" s="129"/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29"/>
      <c r="EJ16" s="129"/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29"/>
      <c r="FL16" s="129"/>
      <c r="FM16" s="129"/>
      <c r="FN16" s="129"/>
      <c r="FO16" s="129"/>
      <c r="FP16" s="129"/>
      <c r="FQ16" s="129"/>
      <c r="FR16" s="129"/>
      <c r="FS16" s="129"/>
      <c r="FT16" s="129"/>
      <c r="FU16" s="129"/>
      <c r="FV16" s="129"/>
      <c r="FW16" s="129"/>
      <c r="FX16" s="129"/>
      <c r="FY16" s="129"/>
      <c r="FZ16" s="129"/>
      <c r="GA16" s="129"/>
      <c r="GB16" s="129"/>
      <c r="GC16" s="129"/>
      <c r="GD16" s="129"/>
      <c r="GE16" s="129"/>
      <c r="GF16" s="129"/>
      <c r="GG16" s="129"/>
      <c r="GH16" s="129"/>
      <c r="GI16" s="129"/>
      <c r="GJ16" s="129"/>
      <c r="GK16" s="129"/>
      <c r="GL16" s="129"/>
    </row>
    <row r="17" spans="1:194" s="130" customFormat="1" ht="17.25" customHeight="1" thickBot="1">
      <c r="A17" s="114" t="s">
        <v>41</v>
      </c>
      <c r="B17" s="115">
        <v>115</v>
      </c>
      <c r="C17" s="115">
        <v>51</v>
      </c>
      <c r="D17" s="116">
        <v>3</v>
      </c>
      <c r="E17" s="116">
        <v>3</v>
      </c>
      <c r="F17" s="116">
        <v>2</v>
      </c>
      <c r="G17" s="116">
        <v>2</v>
      </c>
      <c r="H17" s="116">
        <v>2</v>
      </c>
      <c r="I17" s="116">
        <v>2</v>
      </c>
      <c r="J17" s="115">
        <v>34</v>
      </c>
      <c r="K17" s="117">
        <f t="shared" si="4"/>
        <v>66.666666666666657</v>
      </c>
      <c r="L17" s="118">
        <f t="shared" si="5"/>
        <v>3.4</v>
      </c>
      <c r="M17" s="119" t="s">
        <v>40</v>
      </c>
      <c r="N17" s="120">
        <f t="shared" si="2"/>
        <v>2.6086956521739131</v>
      </c>
      <c r="O17" s="121">
        <v>2.6</v>
      </c>
      <c r="P17" s="115">
        <f t="shared" si="3"/>
        <v>2</v>
      </c>
      <c r="Q17" s="115"/>
      <c r="R17" s="115"/>
      <c r="S17" s="123"/>
      <c r="T17" s="124"/>
      <c r="U17" s="124"/>
      <c r="V17" s="123"/>
      <c r="W17" s="123" t="s">
        <v>42</v>
      </c>
      <c r="X17" s="121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7"/>
      <c r="DH17" s="128"/>
      <c r="DI17" s="128"/>
      <c r="DJ17" s="125">
        <v>0</v>
      </c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</row>
    <row r="18" spans="1:194" s="130" customFormat="1" ht="18" customHeight="1" thickBot="1">
      <c r="A18" s="114" t="s">
        <v>43</v>
      </c>
      <c r="B18" s="116">
        <v>100</v>
      </c>
      <c r="C18" s="116">
        <v>34</v>
      </c>
      <c r="D18" s="115">
        <v>2</v>
      </c>
      <c r="E18" s="115">
        <v>2</v>
      </c>
      <c r="F18" s="115">
        <v>1</v>
      </c>
      <c r="G18" s="115">
        <v>2</v>
      </c>
      <c r="H18" s="115">
        <v>1</v>
      </c>
      <c r="I18" s="115">
        <v>2</v>
      </c>
      <c r="J18" s="115">
        <v>17</v>
      </c>
      <c r="K18" s="117">
        <f t="shared" si="4"/>
        <v>50</v>
      </c>
      <c r="L18" s="118">
        <f t="shared" si="5"/>
        <v>3.4</v>
      </c>
      <c r="M18" s="119" t="s">
        <v>40</v>
      </c>
      <c r="N18" s="120">
        <f t="shared" si="2"/>
        <v>2</v>
      </c>
      <c r="O18" s="121">
        <v>1.3</v>
      </c>
      <c r="P18" s="122">
        <f t="shared" ref="P18:P23" si="6">H18</f>
        <v>1</v>
      </c>
      <c r="Q18" s="115"/>
      <c r="R18" s="123"/>
      <c r="S18" s="116"/>
      <c r="T18" s="131"/>
      <c r="U18" s="124"/>
      <c r="V18" s="123"/>
      <c r="W18" s="115">
        <v>16</v>
      </c>
      <c r="X18" s="121">
        <v>0</v>
      </c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  <c r="CB18" s="125"/>
      <c r="CC18" s="125"/>
      <c r="CD18" s="125"/>
      <c r="CE18" s="125"/>
      <c r="CF18" s="125"/>
      <c r="CG18" s="125"/>
      <c r="CH18" s="125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125"/>
      <c r="CY18" s="125"/>
      <c r="CZ18" s="125"/>
      <c r="DA18" s="125"/>
      <c r="DB18" s="125"/>
      <c r="DC18" s="125"/>
      <c r="DD18" s="125"/>
      <c r="DE18" s="125"/>
      <c r="DF18" s="126"/>
      <c r="DG18" s="127"/>
      <c r="DH18" s="128"/>
      <c r="DI18" s="128"/>
      <c r="DJ18" s="125">
        <v>0</v>
      </c>
      <c r="DK18" s="129"/>
      <c r="DL18" s="129"/>
      <c r="DM18" s="129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29"/>
      <c r="EJ18" s="129"/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29"/>
      <c r="FL18" s="129"/>
      <c r="FM18" s="129"/>
      <c r="FN18" s="129"/>
      <c r="FO18" s="129"/>
      <c r="FP18" s="129"/>
      <c r="FQ18" s="129"/>
      <c r="FR18" s="129"/>
      <c r="FS18" s="129"/>
      <c r="FT18" s="129"/>
      <c r="FU18" s="129"/>
      <c r="FV18" s="129"/>
      <c r="FW18" s="129"/>
      <c r="FX18" s="129"/>
      <c r="FY18" s="129"/>
      <c r="FZ18" s="129"/>
      <c r="GA18" s="129"/>
      <c r="GB18" s="129"/>
      <c r="GC18" s="129"/>
      <c r="GD18" s="129"/>
      <c r="GE18" s="129"/>
      <c r="GF18" s="129"/>
      <c r="GG18" s="129"/>
      <c r="GH18" s="129"/>
      <c r="GI18" s="129"/>
      <c r="GJ18" s="129"/>
      <c r="GK18" s="129"/>
      <c r="GL18" s="129"/>
    </row>
    <row r="19" spans="1:194" s="130" customFormat="1" ht="18" customHeight="1" thickBot="1">
      <c r="A19" s="114" t="s">
        <v>44</v>
      </c>
      <c r="B19" s="115">
        <v>104</v>
      </c>
      <c r="C19" s="115">
        <v>68</v>
      </c>
      <c r="D19" s="116">
        <v>4</v>
      </c>
      <c r="E19" s="116">
        <v>5</v>
      </c>
      <c r="F19" s="116">
        <v>3</v>
      </c>
      <c r="G19" s="116">
        <v>3</v>
      </c>
      <c r="H19" s="116">
        <v>3</v>
      </c>
      <c r="I19" s="116">
        <v>4</v>
      </c>
      <c r="J19" s="115">
        <v>51</v>
      </c>
      <c r="K19" s="117">
        <f t="shared" si="4"/>
        <v>75</v>
      </c>
      <c r="L19" s="118">
        <f t="shared" si="5"/>
        <v>3.4</v>
      </c>
      <c r="M19" s="119" t="s">
        <v>24</v>
      </c>
      <c r="N19" s="120">
        <f t="shared" si="2"/>
        <v>3.8461538461538463</v>
      </c>
      <c r="O19" s="121">
        <v>5.0999999999999996</v>
      </c>
      <c r="P19" s="122">
        <f t="shared" si="6"/>
        <v>3</v>
      </c>
      <c r="Q19" s="115"/>
      <c r="R19" s="115"/>
      <c r="S19" s="123"/>
      <c r="T19" s="124"/>
      <c r="U19" s="124"/>
      <c r="V19" s="123"/>
      <c r="W19" s="123" t="s">
        <v>64</v>
      </c>
      <c r="X19" s="121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5"/>
      <c r="DD19" s="125"/>
      <c r="DE19" s="125"/>
      <c r="DF19" s="126"/>
      <c r="DG19" s="127"/>
      <c r="DH19" s="128"/>
      <c r="DI19" s="128"/>
      <c r="DJ19" s="125">
        <v>0</v>
      </c>
      <c r="DK19" s="129"/>
      <c r="DL19" s="129"/>
      <c r="DM19" s="129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29"/>
      <c r="EJ19" s="129"/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29"/>
      <c r="FH19" s="129"/>
      <c r="FI19" s="129"/>
      <c r="FJ19" s="129"/>
      <c r="FK19" s="129"/>
      <c r="FL19" s="129"/>
      <c r="FM19" s="129"/>
      <c r="FN19" s="129"/>
      <c r="FO19" s="129"/>
      <c r="FP19" s="129"/>
      <c r="FQ19" s="129"/>
      <c r="FR19" s="129"/>
      <c r="FS19" s="129"/>
      <c r="FT19" s="129"/>
      <c r="FU19" s="129"/>
      <c r="FV19" s="129"/>
      <c r="FW19" s="129"/>
      <c r="FX19" s="129"/>
      <c r="FY19" s="129"/>
      <c r="FZ19" s="129"/>
      <c r="GA19" s="129"/>
      <c r="GB19" s="129"/>
      <c r="GC19" s="129"/>
      <c r="GD19" s="129"/>
      <c r="GE19" s="129"/>
      <c r="GF19" s="129"/>
      <c r="GG19" s="129"/>
      <c r="GH19" s="129"/>
      <c r="GI19" s="129"/>
      <c r="GJ19" s="129"/>
      <c r="GK19" s="129"/>
      <c r="GL19" s="129"/>
    </row>
    <row r="20" spans="1:194" s="130" customFormat="1" ht="18" customHeight="1" thickBot="1">
      <c r="A20" s="114" t="s">
        <v>45</v>
      </c>
      <c r="B20" s="115">
        <v>51</v>
      </c>
      <c r="C20" s="115">
        <v>34</v>
      </c>
      <c r="D20" s="116">
        <v>2</v>
      </c>
      <c r="E20" s="116">
        <v>5</v>
      </c>
      <c r="F20" s="116">
        <v>2</v>
      </c>
      <c r="G20" s="116">
        <v>4</v>
      </c>
      <c r="H20" s="116">
        <v>2</v>
      </c>
      <c r="I20" s="116">
        <v>4</v>
      </c>
      <c r="J20" s="115">
        <v>34</v>
      </c>
      <c r="K20" s="117">
        <f t="shared" si="4"/>
        <v>100</v>
      </c>
      <c r="L20" s="118">
        <f>H20*3.4/F20</f>
        <v>3.4</v>
      </c>
      <c r="M20" s="119" t="s">
        <v>46</v>
      </c>
      <c r="N20" s="120">
        <f t="shared" si="2"/>
        <v>3.9215686274509802</v>
      </c>
      <c r="O20" s="121">
        <v>9.8000000000000007</v>
      </c>
      <c r="P20" s="122">
        <f t="shared" si="6"/>
        <v>2</v>
      </c>
      <c r="Q20" s="115"/>
      <c r="R20" s="115"/>
      <c r="S20" s="123"/>
      <c r="T20" s="124"/>
      <c r="U20" s="124"/>
      <c r="V20" s="123"/>
      <c r="W20" s="123"/>
      <c r="X20" s="121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125"/>
      <c r="CY20" s="125"/>
      <c r="CZ20" s="125"/>
      <c r="DA20" s="125"/>
      <c r="DB20" s="125"/>
      <c r="DC20" s="125"/>
      <c r="DD20" s="125"/>
      <c r="DE20" s="125"/>
      <c r="DF20" s="126"/>
      <c r="DG20" s="127"/>
      <c r="DH20" s="128"/>
      <c r="DI20" s="128"/>
      <c r="DJ20" s="125"/>
      <c r="DK20" s="129"/>
      <c r="DL20" s="129"/>
      <c r="DM20" s="129"/>
      <c r="DN20" s="129"/>
      <c r="DO20" s="129"/>
      <c r="DP20" s="129"/>
      <c r="DQ20" s="129"/>
      <c r="DR20" s="129"/>
      <c r="DS20" s="129"/>
      <c r="DT20" s="129"/>
      <c r="DU20" s="129"/>
      <c r="DV20" s="129"/>
      <c r="DW20" s="129"/>
      <c r="DX20" s="129"/>
      <c r="DY20" s="129"/>
      <c r="DZ20" s="129"/>
      <c r="EA20" s="129"/>
      <c r="EB20" s="129"/>
      <c r="EC20" s="129"/>
      <c r="ED20" s="129"/>
      <c r="EE20" s="129"/>
      <c r="EF20" s="129"/>
      <c r="EG20" s="129"/>
      <c r="EH20" s="129"/>
      <c r="EI20" s="129"/>
      <c r="EJ20" s="129"/>
      <c r="EK20" s="129"/>
      <c r="EL20" s="129"/>
      <c r="EM20" s="129"/>
      <c r="EN20" s="129"/>
      <c r="EO20" s="129"/>
      <c r="EP20" s="129"/>
      <c r="EQ20" s="129"/>
      <c r="ER20" s="129"/>
      <c r="ES20" s="129"/>
      <c r="ET20" s="129"/>
      <c r="EU20" s="129"/>
      <c r="EV20" s="129"/>
      <c r="EW20" s="129"/>
      <c r="EX20" s="129"/>
      <c r="EY20" s="129"/>
      <c r="EZ20" s="129"/>
      <c r="FA20" s="129"/>
      <c r="FB20" s="129"/>
      <c r="FC20" s="129"/>
      <c r="FD20" s="129"/>
      <c r="FE20" s="129"/>
      <c r="FF20" s="129"/>
      <c r="FG20" s="129"/>
      <c r="FH20" s="129"/>
      <c r="FI20" s="129"/>
      <c r="FJ20" s="129"/>
      <c r="FK20" s="129"/>
      <c r="FL20" s="129"/>
      <c r="FM20" s="129"/>
      <c r="FN20" s="129"/>
      <c r="FO20" s="129"/>
      <c r="FP20" s="129"/>
      <c r="FQ20" s="129"/>
      <c r="FR20" s="129"/>
      <c r="FS20" s="129"/>
      <c r="FT20" s="129"/>
      <c r="FU20" s="129"/>
      <c r="FV20" s="129"/>
      <c r="FW20" s="129"/>
      <c r="FX20" s="129"/>
      <c r="FY20" s="129"/>
      <c r="FZ20" s="129"/>
      <c r="GA20" s="129"/>
      <c r="GB20" s="129"/>
      <c r="GC20" s="129"/>
      <c r="GD20" s="129"/>
      <c r="GE20" s="129"/>
      <c r="GF20" s="129"/>
      <c r="GG20" s="129"/>
      <c r="GH20" s="129"/>
      <c r="GI20" s="129"/>
      <c r="GJ20" s="129"/>
      <c r="GK20" s="129"/>
      <c r="GL20" s="129"/>
    </row>
    <row r="21" spans="1:194" s="130" customFormat="1" ht="18" customHeight="1" thickBot="1">
      <c r="A21" s="114" t="s">
        <v>74</v>
      </c>
      <c r="B21" s="115">
        <v>25</v>
      </c>
      <c r="C21" s="115">
        <v>17</v>
      </c>
      <c r="D21" s="116">
        <v>1</v>
      </c>
      <c r="E21" s="116">
        <v>2</v>
      </c>
      <c r="F21" s="116">
        <v>1</v>
      </c>
      <c r="G21" s="116">
        <v>1</v>
      </c>
      <c r="H21" s="116">
        <v>1</v>
      </c>
      <c r="I21" s="116">
        <v>1</v>
      </c>
      <c r="J21" s="115">
        <v>17</v>
      </c>
      <c r="K21" s="117">
        <f t="shared" si="4"/>
        <v>100</v>
      </c>
      <c r="L21" s="118">
        <f t="shared" si="5"/>
        <v>3.4</v>
      </c>
      <c r="M21" s="119" t="s">
        <v>47</v>
      </c>
      <c r="N21" s="120">
        <f t="shared" si="2"/>
        <v>4</v>
      </c>
      <c r="O21" s="121">
        <v>5</v>
      </c>
      <c r="P21" s="122">
        <f t="shared" si="6"/>
        <v>1</v>
      </c>
      <c r="Q21" s="115"/>
      <c r="R21" s="115"/>
      <c r="S21" s="123"/>
      <c r="T21" s="124"/>
      <c r="U21" s="124"/>
      <c r="V21" s="123"/>
      <c r="W21" s="123"/>
      <c r="X21" s="121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  <c r="BZ21" s="125"/>
      <c r="CA21" s="125"/>
      <c r="CB21" s="125"/>
      <c r="CC21" s="125"/>
      <c r="CD21" s="125"/>
      <c r="CE21" s="125"/>
      <c r="CF21" s="125"/>
      <c r="CG21" s="125"/>
      <c r="CH21" s="125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125"/>
      <c r="CY21" s="125"/>
      <c r="CZ21" s="125"/>
      <c r="DA21" s="125"/>
      <c r="DB21" s="125"/>
      <c r="DC21" s="125"/>
      <c r="DD21" s="125"/>
      <c r="DE21" s="125"/>
      <c r="DF21" s="126"/>
      <c r="DG21" s="127"/>
      <c r="DH21" s="128"/>
      <c r="DI21" s="128"/>
      <c r="DJ21" s="125">
        <v>0</v>
      </c>
      <c r="DK21" s="129"/>
      <c r="DL21" s="129"/>
      <c r="DM21" s="129"/>
      <c r="DN21" s="129"/>
      <c r="DO21" s="129"/>
      <c r="DP21" s="129"/>
      <c r="DQ21" s="129"/>
      <c r="DR21" s="129"/>
      <c r="DS21" s="129"/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F21" s="129"/>
      <c r="EG21" s="129"/>
      <c r="EH21" s="129"/>
      <c r="EI21" s="129"/>
      <c r="EJ21" s="129"/>
      <c r="EK21" s="129"/>
      <c r="EL21" s="129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29"/>
      <c r="EX21" s="129"/>
      <c r="EY21" s="129"/>
      <c r="EZ21" s="129"/>
      <c r="FA21" s="129"/>
      <c r="FB21" s="129"/>
      <c r="FC21" s="129"/>
      <c r="FD21" s="129"/>
      <c r="FE21" s="129"/>
      <c r="FF21" s="129"/>
      <c r="FG21" s="129"/>
      <c r="FH21" s="129"/>
      <c r="FI21" s="129"/>
      <c r="FJ21" s="129"/>
      <c r="FK21" s="129"/>
      <c r="FL21" s="129"/>
      <c r="FM21" s="129"/>
      <c r="FN21" s="129"/>
      <c r="FO21" s="129"/>
      <c r="FP21" s="129"/>
      <c r="FQ21" s="129"/>
      <c r="FR21" s="129"/>
      <c r="FS21" s="129"/>
      <c r="FT21" s="129"/>
      <c r="FU21" s="129"/>
      <c r="FV21" s="129"/>
      <c r="FW21" s="129"/>
      <c r="FX21" s="129"/>
      <c r="FY21" s="129"/>
      <c r="FZ21" s="129"/>
      <c r="GA21" s="129"/>
      <c r="GB21" s="129"/>
      <c r="GC21" s="129"/>
      <c r="GD21" s="129"/>
      <c r="GE21" s="129"/>
      <c r="GF21" s="129"/>
      <c r="GG21" s="129"/>
      <c r="GH21" s="129"/>
      <c r="GI21" s="129"/>
      <c r="GJ21" s="129"/>
      <c r="GK21" s="129"/>
      <c r="GL21" s="129"/>
    </row>
    <row r="22" spans="1:194" s="130" customFormat="1" ht="18" customHeight="1" thickBot="1">
      <c r="A22" s="114" t="s">
        <v>48</v>
      </c>
      <c r="B22" s="116">
        <v>59</v>
      </c>
      <c r="C22" s="116">
        <v>153</v>
      </c>
      <c r="D22" s="115">
        <v>9</v>
      </c>
      <c r="E22" s="115">
        <v>7</v>
      </c>
      <c r="F22" s="115">
        <v>8</v>
      </c>
      <c r="G22" s="115">
        <v>5</v>
      </c>
      <c r="H22" s="115">
        <v>9</v>
      </c>
      <c r="I22" s="115">
        <v>6</v>
      </c>
      <c r="J22" s="115">
        <v>153</v>
      </c>
      <c r="K22" s="117">
        <f t="shared" ref="K22" si="7">F22/D22*100</f>
        <v>88.888888888888886</v>
      </c>
      <c r="L22" s="118">
        <f t="shared" ref="L22" si="8">H22*3.4/F22</f>
        <v>3.8249999999999997</v>
      </c>
      <c r="M22" s="119" t="s">
        <v>46</v>
      </c>
      <c r="N22" s="120">
        <f t="shared" ref="N22" si="9">D22/B22*100</f>
        <v>15.254237288135593</v>
      </c>
      <c r="O22" s="121">
        <v>13.7</v>
      </c>
      <c r="P22" s="115">
        <f t="shared" si="6"/>
        <v>9</v>
      </c>
      <c r="Q22" s="115"/>
      <c r="R22" s="123"/>
      <c r="S22" s="116"/>
      <c r="T22" s="131">
        <v>18</v>
      </c>
      <c r="U22" s="124" t="s">
        <v>72</v>
      </c>
      <c r="V22" s="123"/>
      <c r="W22" s="115">
        <v>12</v>
      </c>
      <c r="X22" s="121">
        <v>20</v>
      </c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6"/>
      <c r="DG22" s="127"/>
      <c r="DH22" s="127"/>
      <c r="DI22" s="127"/>
      <c r="DJ22" s="127">
        <v>0</v>
      </c>
      <c r="DK22" s="129"/>
      <c r="DL22" s="129"/>
      <c r="DM22" s="129"/>
      <c r="DN22" s="129"/>
      <c r="DO22" s="129"/>
      <c r="DP22" s="129"/>
      <c r="DQ22" s="129"/>
      <c r="DR22" s="129"/>
      <c r="DS22" s="129"/>
      <c r="DT22" s="129"/>
      <c r="DU22" s="129"/>
      <c r="DV22" s="129"/>
      <c r="DW22" s="129"/>
      <c r="DX22" s="129"/>
      <c r="DY22" s="129"/>
      <c r="DZ22" s="129"/>
      <c r="EA22" s="129"/>
      <c r="EB22" s="129"/>
      <c r="EC22" s="129"/>
      <c r="ED22" s="129"/>
      <c r="EE22" s="129"/>
      <c r="EF22" s="129"/>
      <c r="EG22" s="129"/>
      <c r="EH22" s="129"/>
      <c r="EI22" s="129"/>
      <c r="EJ22" s="129"/>
      <c r="EK22" s="129"/>
      <c r="EL22" s="129"/>
      <c r="EM22" s="129"/>
      <c r="EN22" s="129"/>
      <c r="EO22" s="129"/>
      <c r="EP22" s="129"/>
      <c r="EQ22" s="129"/>
      <c r="ER22" s="129"/>
      <c r="ES22" s="129"/>
      <c r="ET22" s="129"/>
      <c r="EU22" s="129"/>
      <c r="EV22" s="129"/>
      <c r="EW22" s="129"/>
      <c r="EX22" s="129"/>
      <c r="EY22" s="129"/>
      <c r="EZ22" s="129"/>
      <c r="FA22" s="129"/>
      <c r="FB22" s="129"/>
      <c r="FC22" s="129"/>
      <c r="FD22" s="129"/>
      <c r="FE22" s="129"/>
      <c r="FF22" s="129"/>
      <c r="FG22" s="129"/>
      <c r="FH22" s="129"/>
      <c r="FI22" s="129"/>
      <c r="FJ22" s="129"/>
      <c r="FK22" s="129"/>
      <c r="FL22" s="129"/>
      <c r="FM22" s="129"/>
      <c r="FN22" s="129"/>
      <c r="FO22" s="129"/>
      <c r="FP22" s="129"/>
      <c r="FQ22" s="129"/>
      <c r="FR22" s="129"/>
      <c r="FS22" s="129"/>
      <c r="FT22" s="129"/>
      <c r="FU22" s="129"/>
      <c r="FV22" s="129"/>
      <c r="FW22" s="129"/>
      <c r="FX22" s="129"/>
      <c r="FY22" s="129"/>
      <c r="FZ22" s="129"/>
      <c r="GA22" s="129"/>
      <c r="GB22" s="129"/>
      <c r="GC22" s="129"/>
      <c r="GD22" s="129"/>
      <c r="GE22" s="129"/>
      <c r="GF22" s="129"/>
      <c r="GG22" s="129"/>
      <c r="GH22" s="129"/>
      <c r="GI22" s="129"/>
      <c r="GJ22" s="129"/>
      <c r="GK22" s="129"/>
      <c r="GL22" s="129"/>
    </row>
    <row r="23" spans="1:194" s="130" customFormat="1" ht="18.75" customHeight="1" thickBot="1">
      <c r="A23" s="114" t="s">
        <v>56</v>
      </c>
      <c r="B23" s="116">
        <v>50</v>
      </c>
      <c r="C23" s="116">
        <v>17</v>
      </c>
      <c r="D23" s="115">
        <v>1</v>
      </c>
      <c r="E23" s="115">
        <v>0</v>
      </c>
      <c r="F23" s="115">
        <v>1</v>
      </c>
      <c r="G23" s="115">
        <v>0</v>
      </c>
      <c r="H23" s="115">
        <v>1</v>
      </c>
      <c r="I23" s="115">
        <v>0</v>
      </c>
      <c r="J23" s="115">
        <v>17</v>
      </c>
      <c r="K23" s="117">
        <f>F23/D23*100</f>
        <v>100</v>
      </c>
      <c r="L23" s="118">
        <f t="shared" si="5"/>
        <v>3.4</v>
      </c>
      <c r="M23" s="119" t="s">
        <v>57</v>
      </c>
      <c r="N23" s="120">
        <f t="shared" si="2"/>
        <v>2</v>
      </c>
      <c r="O23" s="121"/>
      <c r="P23" s="115">
        <f t="shared" si="6"/>
        <v>1</v>
      </c>
      <c r="Q23" s="115"/>
      <c r="R23" s="123"/>
      <c r="S23" s="116"/>
      <c r="T23" s="131"/>
      <c r="U23" s="124"/>
      <c r="V23" s="123"/>
      <c r="W23" s="115">
        <v>5</v>
      </c>
      <c r="X23" s="121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125"/>
      <c r="CY23" s="125"/>
      <c r="CZ23" s="125"/>
      <c r="DA23" s="125"/>
      <c r="DB23" s="125"/>
      <c r="DC23" s="125"/>
      <c r="DD23" s="125"/>
      <c r="DE23" s="125"/>
      <c r="DF23" s="126"/>
      <c r="DG23" s="127"/>
      <c r="DH23" s="127"/>
      <c r="DI23" s="127"/>
      <c r="DJ23" s="127">
        <v>0</v>
      </c>
      <c r="DK23" s="129" t="s">
        <v>28</v>
      </c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</row>
    <row r="24" spans="1:194" ht="25.5" customHeight="1" thickBot="1">
      <c r="A24" s="45" t="s">
        <v>49</v>
      </c>
      <c r="B24" s="46">
        <f>B10+B11+B12+B13+B14+B15+B16+B17+B18+B19+B20+B21+B22+B23</f>
        <v>1466</v>
      </c>
      <c r="C24" s="46">
        <f>C23+C22+C21+C20+C19+C18+C17+C16+C15+C14+C13+C12+C11+C10</f>
        <v>1987</v>
      </c>
      <c r="D24" s="46">
        <f>D10+D11+D12+D13+D14+D15+D16+D17+D18+D19+D20+D21+D22+D23</f>
        <v>115</v>
      </c>
      <c r="E24" s="46">
        <f t="shared" ref="E24:I24" si="10">E10+E11+E12+E13+E14+E15+E16+E17+E18+E19+E20+E21+E22+E23</f>
        <v>135</v>
      </c>
      <c r="F24" s="46">
        <f t="shared" si="10"/>
        <v>90</v>
      </c>
      <c r="G24" s="46">
        <f t="shared" si="10"/>
        <v>104</v>
      </c>
      <c r="H24" s="46">
        <f>H23+H22+H21+H20+H19+H18+H17+H16+H15+H14+H13+H12+H11+H10</f>
        <v>99</v>
      </c>
      <c r="I24" s="46">
        <f t="shared" si="10"/>
        <v>116</v>
      </c>
      <c r="J24" s="46">
        <f>J23+J22+J21+J20+J19+J18+J17+J16+J15+J14+J13+J11+J10</f>
        <v>1609</v>
      </c>
      <c r="K24" s="19">
        <f t="shared" si="4"/>
        <v>78.260869565217391</v>
      </c>
      <c r="L24" s="14">
        <f>H24*3.4/F24</f>
        <v>3.7399999999999998</v>
      </c>
      <c r="M24" s="47">
        <f>(M10+M11+M13+M14+M15+M16+M17+M18+M19+M20+M21+M23)/12</f>
        <v>3.1091666666666669</v>
      </c>
      <c r="N24" s="44">
        <f t="shared" si="2"/>
        <v>7.8444747612551158</v>
      </c>
      <c r="O24" s="48">
        <v>9.1</v>
      </c>
      <c r="P24" s="43">
        <f>P23+P22+P21+P20+P19+P18+P17+P16+P15+P14+P13+P12+P11+P10</f>
        <v>104</v>
      </c>
      <c r="Q24" s="49">
        <f>Q10+Q11+Q12+Q13+Q14+Q15+Q16+Q17+Q18+Q19+Q20+Q21+Q22+Q23</f>
        <v>24</v>
      </c>
      <c r="R24" s="49">
        <f t="shared" ref="R24" si="11">R10+R11+R12+R13+R14+R15+R16+R17+R18+R19+R20+R21+R23</f>
        <v>9</v>
      </c>
      <c r="S24" s="49">
        <f>S23+S22+S21+S20+S19+S18+S17+S16+S15+S14+S13+S12+S11+S10</f>
        <v>23</v>
      </c>
      <c r="T24" s="49">
        <f>T10+T11+T12+T13+T14+T15+T16+T17+T18+T19+T20+T21+T23+T22</f>
        <v>27</v>
      </c>
      <c r="U24" s="49">
        <f>U23+U22+U21+U20+U19+U18+U17+U16+U15+U14+U13+U12+U11+U10</f>
        <v>43</v>
      </c>
      <c r="V24" s="50" t="s">
        <v>42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250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75</v>
      </c>
      <c r="B25" s="27">
        <f t="shared" ref="B25:I25" si="14">B24+B9</f>
        <v>2621</v>
      </c>
      <c r="C25" s="17">
        <f>C9+C24</f>
        <v>6099</v>
      </c>
      <c r="D25" s="17">
        <f>D24+D9</f>
        <v>356</v>
      </c>
      <c r="E25" s="17">
        <f t="shared" si="14"/>
        <v>356</v>
      </c>
      <c r="F25" s="28">
        <f t="shared" si="14"/>
        <v>311</v>
      </c>
      <c r="G25" s="28">
        <f t="shared" si="14"/>
        <v>302</v>
      </c>
      <c r="H25" s="17">
        <f t="shared" si="14"/>
        <v>359</v>
      </c>
      <c r="I25" s="17">
        <f t="shared" si="14"/>
        <v>352</v>
      </c>
      <c r="J25" s="18">
        <f>J24+J9</f>
        <v>6041</v>
      </c>
      <c r="K25" s="19">
        <f t="shared" si="4"/>
        <v>87.359550561797747</v>
      </c>
      <c r="L25" s="14">
        <f>H25*3.4/F25</f>
        <v>3.9247588424437296</v>
      </c>
      <c r="M25" s="29">
        <f>(M9+M24)/2</f>
        <v>3.1970833333333335</v>
      </c>
      <c r="N25" s="30">
        <f>D25/B25*100</f>
        <v>13.582602060282333</v>
      </c>
      <c r="O25" s="30">
        <v>12.9</v>
      </c>
      <c r="P25" s="31">
        <f>P24+P9</f>
        <v>364</v>
      </c>
      <c r="Q25" s="17">
        <f t="shared" ref="Q25:U25" si="15">Q9+Q24</f>
        <v>109</v>
      </c>
      <c r="R25" s="17">
        <f>R24+R9</f>
        <v>24</v>
      </c>
      <c r="S25" s="17">
        <f t="shared" si="15"/>
        <v>159</v>
      </c>
      <c r="T25" s="17">
        <f t="shared" si="15"/>
        <v>61</v>
      </c>
      <c r="U25" s="17">
        <f t="shared" si="15"/>
        <v>208</v>
      </c>
      <c r="V25" s="20" t="s">
        <v>73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1350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53</v>
      </c>
      <c r="B26" s="24" t="s">
        <v>69</v>
      </c>
      <c r="C26" s="35" t="s">
        <v>71</v>
      </c>
      <c r="D26" s="106">
        <f>D25-E25</f>
        <v>0</v>
      </c>
      <c r="E26" s="107"/>
      <c r="F26" s="106">
        <f>F25-G25</f>
        <v>9</v>
      </c>
      <c r="G26" s="107"/>
      <c r="H26" s="108">
        <f>H25-I25</f>
        <v>7</v>
      </c>
      <c r="I26" s="109"/>
      <c r="J26" s="36"/>
      <c r="K26" s="37"/>
      <c r="L26" s="23" t="s">
        <v>32</v>
      </c>
      <c r="M26" s="23"/>
      <c r="N26" s="23"/>
      <c r="O26" s="23"/>
      <c r="P26" s="38"/>
      <c r="Q26" s="24" t="s">
        <v>77</v>
      </c>
      <c r="R26" s="24" t="s">
        <v>78</v>
      </c>
      <c r="S26" s="24" t="s">
        <v>79</v>
      </c>
      <c r="T26" s="24" t="s">
        <v>80</v>
      </c>
      <c r="U26" s="24" t="s">
        <v>81</v>
      </c>
      <c r="V26" s="24" t="s">
        <v>76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1510</v>
      </c>
      <c r="DH26" s="15"/>
      <c r="DI26" s="15"/>
      <c r="DJ26" s="15">
        <v>0</v>
      </c>
    </row>
    <row r="27" spans="1:194" ht="15.75" customHeight="1">
      <c r="B27" s="40"/>
      <c r="C27" s="2" t="s">
        <v>71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54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71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50</v>
      </c>
      <c r="M28" s="1" t="s">
        <v>55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71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71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51</v>
      </c>
      <c r="O31" s="2" t="s">
        <v>52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71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71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71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71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71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71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71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71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71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71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71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71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71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71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71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71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71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71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71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71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71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71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71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71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71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71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71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71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71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71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71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71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71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71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71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71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71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71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71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71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71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71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71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71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71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71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71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71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71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71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71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71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71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71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71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71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71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71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71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71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71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71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71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71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71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71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71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71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71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71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71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71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71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71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71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71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71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71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71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71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71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71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71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71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71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71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71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71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71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71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71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71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71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71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71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71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71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71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71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71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71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71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71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71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71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71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71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71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71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71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71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71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71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71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71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71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71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71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71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71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71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71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71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71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71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71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71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71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71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71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71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71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71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71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71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71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71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71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71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71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71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71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71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71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71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71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71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71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71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71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71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71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71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71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71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71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71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71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71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71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71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71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71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71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71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71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71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71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71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71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71</v>
      </c>
    </row>
    <row r="238" spans="2:24">
      <c r="C238" s="7" t="s">
        <v>71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2022-01-17T03:02:16Z</cp:lastPrinted>
  <dcterms:created xsi:type="dcterms:W3CDTF">2020-08-31T08:55:27Z</dcterms:created>
  <dcterms:modified xsi:type="dcterms:W3CDTF">2022-01-18T02:32:27Z</dcterms:modified>
</cp:coreProperties>
</file>