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fileRecoveryPr repairLoad="1"/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<sst xmlns="http://schemas.openxmlformats.org/spreadsheetml/2006/main" count="323" uniqueCount="82">
  <si>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</si>
  <si>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</si>
  <si>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</si>
  <si>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</si>
  <si>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</si>
  <si>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</si>
  <si>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</si>
  <si>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</si>
  <si>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</si>
  <si>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</si>
  <si>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</si>
  <si>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</si>
  <si>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</si>
  <si>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</si>
  <si>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</si>
  <si>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</si>
  <si>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</si>
  <si>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</si>
  <si>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</si>
  <si>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</si>
  <si>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</si>
  <si>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</si>
  <si>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</si>
  <si>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</si>
  <si>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</si>
  <si>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</si>
  <si>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</si>
  <si>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</si>
  <si>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</si>
  <si>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</si>
  <si>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</si>
  <si>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</si>
  <si>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</si>
  <si>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</si>
  <si>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</si>
  <si>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</si>
  <si>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</si>
  <si>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</si>
  <si>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</si>
  <si>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</si>
  <si>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</si>
  <si>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</si>
  <si>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</si>
  <si>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</si>
  <si>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</si>
  <si>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</si>
  <si>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</si>
  <si>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</si>
  <si>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</si>
  <si>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</si>
  <si>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</si>
  <si>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</si>
  <si>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</si>
  <si>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</si>
  <si>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</si>
  <si>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</si>
  <si>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</si>
  <si>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</si>
  <si>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</si>
  <si>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</si>
  <si>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</si>
  <si>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</si>
  <si>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</si>
  <si>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</si>
  <si>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</si>
  <si>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</si>
  <si>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</si>
  <si>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</si>
  <si>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</si>
  <si>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</si>
  <si>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</si>
  <si>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</si>
  <si>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</si>
  <si>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</si>
  <si>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</si>
  <si>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</si>
  <si>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</si>
  <si>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406</t>
  </si>
  <si>
    <t>34</t>
  </si>
  <si>
    <t>3,38</t>
  </si>
  <si>
    <t>СВОДКА ПО НАДОЮ МОЛОКА ЗА 01.06.2022 года</t>
  </si>
  <si>
    <t>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</si>
</sst>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M10" sqref="M10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68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76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905</v>
      </c>
      <c r="C6" s="39">
        <v>36815</v>
      </c>
      <c r="D6" s="39">
        <v>241</v>
      </c>
      <c r="E6" s="39">
        <v>203</v>
      </c>
      <c r="F6" s="39">
        <v>241</v>
      </c>
      <c r="G6" s="39">
        <v>187</v>
      </c>
      <c r="H6" s="39">
        <v>278</v>
      </c>
      <c r="I6" s="39">
        <v>218</v>
      </c>
      <c r="J6" s="39">
        <v>39872</v>
      </c>
      <c r="K6" s="59">
        <v>94</v>
      </c>
      <c r="L6" s="13">
        <v>3.9</v>
      </c>
      <c r="M6" s="60" t="s">
        <v>79</v>
      </c>
      <c r="N6" s="40">
        <v>26.6</v>
      </c>
      <c r="O6" s="61">
        <v>22.4</v>
      </c>
      <c r="P6" s="39">
        <f>H6</f>
        <v>278</v>
      </c>
      <c r="Q6" s="62">
        <v>11</v>
      </c>
      <c r="R6" s="63"/>
      <c r="S6" s="58">
        <v>19</v>
      </c>
      <c r="T6" s="64"/>
      <c r="U6" s="65">
        <v>291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7550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2779</v>
      </c>
      <c r="D8" s="39">
        <v>20</v>
      </c>
      <c r="E8" s="39">
        <v>27</v>
      </c>
      <c r="F8" s="39">
        <v>16</v>
      </c>
      <c r="G8" s="39">
        <v>22</v>
      </c>
      <c r="H8" s="39">
        <v>16</v>
      </c>
      <c r="I8" s="39">
        <v>23</v>
      </c>
      <c r="J8" s="39">
        <v>2036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920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1155</v>
      </c>
      <c r="C9" s="72">
        <f t="shared" si="0"/>
        <v>39594</v>
      </c>
      <c r="D9" s="73">
        <f t="shared" si="0"/>
        <v>261</v>
      </c>
      <c r="E9" s="16">
        <f t="shared" si="0"/>
        <v>250</v>
      </c>
      <c r="F9" s="16">
        <f t="shared" si="0"/>
        <v>257</v>
      </c>
      <c r="G9" s="16">
        <f t="shared" si="0"/>
        <v>227</v>
      </c>
      <c r="H9" s="16">
        <f t="shared" si="0"/>
        <v>294</v>
      </c>
      <c r="I9" s="16">
        <f t="shared" si="0"/>
        <v>259</v>
      </c>
      <c r="J9" s="71">
        <f t="shared" si="0"/>
        <v>41908</v>
      </c>
      <c r="K9" s="17">
        <f>F9/D9*100</f>
        <v>98.467432950191565</v>
      </c>
      <c r="L9" s="13">
        <f>H9*3.4/F9</f>
        <v>3.8894941634241245</v>
      </c>
      <c r="M9" s="74">
        <f>(M6+M7+M8)/2</f>
        <v>3.2649999999999997</v>
      </c>
      <c r="N9" s="75">
        <f>D9/B9*100</f>
        <v>22.597402597402596</v>
      </c>
      <c r="O9" s="75">
        <v>19.3</v>
      </c>
      <c r="P9" s="16">
        <f>P6+P7+P8</f>
        <v>294</v>
      </c>
      <c r="Q9" s="16">
        <f>Q8+Q7+Q6</f>
        <v>11</v>
      </c>
      <c r="R9" s="16">
        <f>R8+R7+R6</f>
        <v>0</v>
      </c>
      <c r="S9" s="16">
        <f>S8+S7+S6</f>
        <v>19</v>
      </c>
      <c r="T9" s="16">
        <f>T8+T7+T6</f>
        <v>0</v>
      </c>
      <c r="U9" s="16">
        <f>U6+U7+U8</f>
        <v>307</v>
      </c>
      <c r="V9" s="18"/>
      <c r="W9" s="16">
        <f>W6+W7+W8</f>
        <v>359</v>
      </c>
      <c r="X9" s="7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8470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6">
        <v>9337</v>
      </c>
      <c r="D10" s="58">
        <v>65</v>
      </c>
      <c r="E10" s="58">
        <v>62</v>
      </c>
      <c r="F10" s="58">
        <v>50</v>
      </c>
      <c r="G10" s="58">
        <v>50</v>
      </c>
      <c r="H10" s="58">
        <v>56</v>
      </c>
      <c r="I10" s="58">
        <v>57</v>
      </c>
      <c r="J10" s="39">
        <v>7761</v>
      </c>
      <c r="K10" s="17">
        <v>77</v>
      </c>
      <c r="L10" s="13">
        <v>3.8</v>
      </c>
      <c r="M10" s="77">
        <v>3.2</v>
      </c>
      <c r="N10" s="40">
        <v>15.6</v>
      </c>
      <c r="O10" s="61">
        <v>15.1</v>
      </c>
      <c r="P10" s="39">
        <f t="shared" ref="P10:P17" si="1">H10</f>
        <v>56</v>
      </c>
      <c r="Q10" s="62"/>
      <c r="R10" s="39"/>
      <c r="S10" s="78"/>
      <c r="T10" s="79"/>
      <c r="U10" s="80" t="s">
        <v>69</v>
      </c>
      <c r="V10" s="66"/>
      <c r="W10" s="78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1600</v>
      </c>
      <c r="DH10" s="68"/>
      <c r="DI10" s="68"/>
      <c r="DJ10" s="81">
        <v>0</v>
      </c>
      <c r="DN10" s="103"/>
    </row>
    <row r="11" spans="1:194" ht="21" customHeight="1" thickBot="1">
      <c r="A11" s="82" t="s">
        <v>27</v>
      </c>
      <c r="B11" s="76">
        <v>86</v>
      </c>
      <c r="C11" s="76">
        <v>1245</v>
      </c>
      <c r="D11" s="83">
        <v>10</v>
      </c>
      <c r="E11" s="83">
        <v>13</v>
      </c>
      <c r="F11" s="83">
        <v>8</v>
      </c>
      <c r="G11" s="83">
        <v>10</v>
      </c>
      <c r="H11" s="83">
        <v>9</v>
      </c>
      <c r="I11" s="58">
        <v>11</v>
      </c>
      <c r="J11" s="39">
        <v>1187</v>
      </c>
      <c r="K11" s="17">
        <f>F11/D11*100</f>
        <v>80</v>
      </c>
      <c r="L11" s="13">
        <v>3.8</v>
      </c>
      <c r="M11" s="84" t="s">
        <v>61</v>
      </c>
      <c r="N11" s="40">
        <f t="shared" ref="N11:N24" si="2">D11/B11*100</f>
        <v>11.627906976744185</v>
      </c>
      <c r="O11" s="85">
        <v>12.4</v>
      </c>
      <c r="P11" s="39">
        <f>H11</f>
        <v>9</v>
      </c>
      <c r="Q11" s="86"/>
      <c r="R11" s="87"/>
      <c r="S11" s="22"/>
      <c r="T11" s="88"/>
      <c r="U11" s="89"/>
      <c r="V11" s="66"/>
      <c r="W11" s="22" t="s">
        <v>64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81">
        <v>130</v>
      </c>
      <c r="DK11" s="1" t="s">
        <v>28</v>
      </c>
      <c r="DL11" s="1" t="s">
        <v>28</v>
      </c>
    </row>
    <row r="12" spans="1:194" s="100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4"/>
      <c r="N12" s="40"/>
      <c r="O12" s="61"/>
      <c r="P12" s="39"/>
      <c r="Q12" s="62"/>
      <c r="R12" s="91"/>
      <c r="S12" s="78"/>
      <c r="T12" s="79"/>
      <c r="U12" s="80"/>
      <c r="V12" s="66"/>
      <c r="W12" s="78"/>
      <c r="X12" s="61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68"/>
      <c r="DH12" s="68"/>
      <c r="DI12" s="68"/>
      <c r="DJ12" s="81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3" t="s">
        <v>29</v>
      </c>
      <c r="B13" s="76">
        <v>120</v>
      </c>
      <c r="C13" s="76">
        <v>2912</v>
      </c>
      <c r="D13" s="83">
        <v>20</v>
      </c>
      <c r="E13" s="83">
        <v>21</v>
      </c>
      <c r="F13" s="83">
        <v>16</v>
      </c>
      <c r="G13" s="83">
        <v>17</v>
      </c>
      <c r="H13" s="83">
        <v>17</v>
      </c>
      <c r="I13" s="58">
        <v>19</v>
      </c>
      <c r="J13" s="39">
        <v>2353</v>
      </c>
      <c r="K13" s="17">
        <f t="shared" ref="K13:K25" si="3">F13/D13*100</f>
        <v>80</v>
      </c>
      <c r="L13" s="13">
        <f t="shared" ref="L13:L23" si="4">H13*3.4/F13</f>
        <v>3.6124999999999998</v>
      </c>
      <c r="M13" s="84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6"/>
      <c r="R13" s="76"/>
      <c r="S13" s="22"/>
      <c r="T13" s="88"/>
      <c r="U13" s="88" t="s">
        <v>78</v>
      </c>
      <c r="V13" s="22"/>
      <c r="W13" s="22" t="s">
        <v>66</v>
      </c>
      <c r="X13" s="90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5200</v>
      </c>
      <c r="DH13" s="96"/>
      <c r="DI13" s="68"/>
      <c r="DJ13" s="81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1693</v>
      </c>
      <c r="D14" s="58">
        <v>13</v>
      </c>
      <c r="E14" s="58">
        <v>13</v>
      </c>
      <c r="F14" s="58">
        <v>11</v>
      </c>
      <c r="G14" s="58">
        <v>10</v>
      </c>
      <c r="H14" s="58">
        <v>11</v>
      </c>
      <c r="I14" s="58">
        <v>11</v>
      </c>
      <c r="J14" s="39">
        <v>1515</v>
      </c>
      <c r="K14" s="17">
        <f t="shared" si="3"/>
        <v>84.615384615384613</v>
      </c>
      <c r="L14" s="13">
        <f t="shared" si="4"/>
        <v>3.4</v>
      </c>
      <c r="M14" s="84" t="s">
        <v>20</v>
      </c>
      <c r="N14" s="40">
        <f t="shared" si="2"/>
        <v>12.380952380952381</v>
      </c>
      <c r="O14" s="61">
        <v>14.4</v>
      </c>
      <c r="P14" s="39">
        <f t="shared" si="1"/>
        <v>11</v>
      </c>
      <c r="Q14" s="39"/>
      <c r="R14" s="39"/>
      <c r="S14" s="78"/>
      <c r="T14" s="79"/>
      <c r="U14" s="79" t="s">
        <v>41</v>
      </c>
      <c r="V14" s="78"/>
      <c r="W14" s="78" t="s">
        <v>65</v>
      </c>
      <c r="X14" s="6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68"/>
      <c r="DH14" s="68"/>
      <c r="DI14" s="68"/>
      <c r="DJ14" s="81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84"/>
      <c r="N15" s="40"/>
      <c r="O15" s="61">
        <v>13.5</v>
      </c>
      <c r="P15" s="39">
        <f t="shared" si="1"/>
        <v>0</v>
      </c>
      <c r="Q15" s="39"/>
      <c r="R15" s="39"/>
      <c r="S15" s="78"/>
      <c r="T15" s="79"/>
      <c r="U15" s="79"/>
      <c r="V15" s="78"/>
      <c r="W15" s="78" t="s">
        <v>37</v>
      </c>
      <c r="X15" s="6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68"/>
      <c r="DH15" s="97"/>
      <c r="DI15" s="97"/>
      <c r="DJ15" s="81">
        <v>0</v>
      </c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215</v>
      </c>
      <c r="C16" s="39">
        <v>2216</v>
      </c>
      <c r="D16" s="58">
        <v>18</v>
      </c>
      <c r="E16" s="58">
        <v>17</v>
      </c>
      <c r="F16" s="58">
        <v>15</v>
      </c>
      <c r="G16" s="58">
        <v>15</v>
      </c>
      <c r="H16" s="58">
        <v>15</v>
      </c>
      <c r="I16" s="58">
        <v>15</v>
      </c>
      <c r="J16" s="39">
        <v>1880</v>
      </c>
      <c r="K16" s="17">
        <f t="shared" si="3"/>
        <v>83.333333333333343</v>
      </c>
      <c r="L16" s="13">
        <f>H16*3.4/F16</f>
        <v>3.4</v>
      </c>
      <c r="M16" s="84" t="s">
        <v>35</v>
      </c>
      <c r="N16" s="40">
        <f>D16/B16*100</f>
        <v>8.3720930232558146</v>
      </c>
      <c r="O16" s="61">
        <v>8.9</v>
      </c>
      <c r="P16" s="39">
        <f t="shared" si="1"/>
        <v>15</v>
      </c>
      <c r="Q16" s="39"/>
      <c r="R16" s="39"/>
      <c r="S16" s="78"/>
      <c r="T16" s="79"/>
      <c r="U16" s="79" t="s">
        <v>67</v>
      </c>
      <c r="V16" s="78"/>
      <c r="W16" s="78" t="s">
        <v>72</v>
      </c>
      <c r="X16" s="6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68"/>
      <c r="DH16" s="97"/>
      <c r="DI16" s="97"/>
      <c r="DJ16" s="81">
        <v>215</v>
      </c>
    </row>
    <row r="17" spans="1:194" ht="17.25" customHeight="1" thickBot="1">
      <c r="A17" s="15" t="s">
        <v>36</v>
      </c>
      <c r="B17" s="39">
        <v>115</v>
      </c>
      <c r="C17" s="39">
        <v>689</v>
      </c>
      <c r="D17" s="58">
        <v>7</v>
      </c>
      <c r="E17" s="58">
        <v>7</v>
      </c>
      <c r="F17" s="58">
        <v>5</v>
      </c>
      <c r="G17" s="58">
        <v>5</v>
      </c>
      <c r="H17" s="58">
        <v>5</v>
      </c>
      <c r="I17" s="58">
        <v>5</v>
      </c>
      <c r="J17" s="39">
        <v>489</v>
      </c>
      <c r="K17" s="17">
        <f t="shared" si="3"/>
        <v>71.428571428571431</v>
      </c>
      <c r="L17" s="13">
        <f t="shared" si="4"/>
        <v>3.4</v>
      </c>
      <c r="M17" s="84" t="s">
        <v>35</v>
      </c>
      <c r="N17" s="40">
        <f t="shared" si="2"/>
        <v>6.0869565217391308</v>
      </c>
      <c r="O17" s="61">
        <v>7</v>
      </c>
      <c r="P17" s="39">
        <f t="shared" si="1"/>
        <v>5</v>
      </c>
      <c r="Q17" s="39"/>
      <c r="R17" s="39"/>
      <c r="S17" s="78"/>
      <c r="T17" s="79"/>
      <c r="U17" s="79"/>
      <c r="V17" s="78"/>
      <c r="W17" s="78" t="s">
        <v>73</v>
      </c>
      <c r="X17" s="6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68"/>
      <c r="DH17" s="97"/>
      <c r="DI17" s="97"/>
      <c r="DJ17" s="81">
        <v>185</v>
      </c>
    </row>
    <row r="18" spans="1:194" ht="18" customHeight="1" thickBot="1">
      <c r="A18" s="15" t="s">
        <v>38</v>
      </c>
      <c r="B18" s="58">
        <v>80</v>
      </c>
      <c r="C18" s="58">
        <v>225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162</v>
      </c>
      <c r="K18" s="17">
        <f t="shared" si="3"/>
        <v>66.666666666666657</v>
      </c>
      <c r="L18" s="13">
        <f t="shared" si="4"/>
        <v>3.4</v>
      </c>
      <c r="M18" s="84" t="s">
        <v>35</v>
      </c>
      <c r="N18" s="40">
        <f t="shared" si="2"/>
        <v>3.75</v>
      </c>
      <c r="O18" s="61">
        <v>4</v>
      </c>
      <c r="P18" s="98">
        <f t="shared" ref="P18:P23" si="5">H18</f>
        <v>2</v>
      </c>
      <c r="Q18" s="39"/>
      <c r="R18" s="78"/>
      <c r="S18" s="58"/>
      <c r="T18" s="64"/>
      <c r="U18" s="79"/>
      <c r="V18" s="78"/>
      <c r="W18" s="39">
        <v>33</v>
      </c>
      <c r="X18" s="61">
        <v>0</v>
      </c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99"/>
      <c r="DG18" s="68"/>
      <c r="DH18" s="97"/>
      <c r="DI18" s="97"/>
      <c r="DJ18" s="81">
        <v>80</v>
      </c>
    </row>
    <row r="19" spans="1:194" ht="18" customHeight="1" thickBot="1">
      <c r="A19" s="15" t="s">
        <v>39</v>
      </c>
      <c r="B19" s="39">
        <v>104</v>
      </c>
      <c r="C19" s="39">
        <v>915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648</v>
      </c>
      <c r="K19" s="17">
        <f t="shared" si="3"/>
        <v>71.428571428571431</v>
      </c>
      <c r="L19" s="13">
        <f t="shared" si="4"/>
        <v>4.08</v>
      </c>
      <c r="M19" s="84" t="s">
        <v>20</v>
      </c>
      <c r="N19" s="40">
        <f t="shared" si="2"/>
        <v>6.7307692307692308</v>
      </c>
      <c r="O19" s="61">
        <v>9.1</v>
      </c>
      <c r="P19" s="98">
        <f t="shared" si="5"/>
        <v>6</v>
      </c>
      <c r="Q19" s="39"/>
      <c r="R19" s="39"/>
      <c r="S19" s="78"/>
      <c r="T19" s="79"/>
      <c r="U19" s="84"/>
      <c r="V19" s="78"/>
      <c r="W19" s="78" t="s">
        <v>74</v>
      </c>
      <c r="X19" s="6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99"/>
      <c r="DG19" s="68"/>
      <c r="DH19" s="97"/>
      <c r="DI19" s="97"/>
      <c r="DJ19" s="81">
        <v>174</v>
      </c>
    </row>
    <row r="20" spans="1:194" ht="18" customHeight="1" thickBot="1">
      <c r="A20" s="15" t="s">
        <v>70</v>
      </c>
      <c r="B20" s="39">
        <v>60</v>
      </c>
      <c r="C20" s="39">
        <v>673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514</v>
      </c>
      <c r="K20" s="17">
        <f t="shared" si="3"/>
        <v>80</v>
      </c>
      <c r="L20" s="13">
        <f>H20*3.4/F20</f>
        <v>3.4</v>
      </c>
      <c r="M20" s="84" t="s">
        <v>40</v>
      </c>
      <c r="N20" s="40">
        <f t="shared" si="2"/>
        <v>8.3333333333333321</v>
      </c>
      <c r="O20" s="61">
        <v>9.8000000000000007</v>
      </c>
      <c r="P20" s="98">
        <f t="shared" si="5"/>
        <v>4</v>
      </c>
      <c r="Q20" s="39"/>
      <c r="R20" s="39"/>
      <c r="S20" s="78"/>
      <c r="T20" s="79"/>
      <c r="U20" s="79"/>
      <c r="V20" s="78"/>
      <c r="W20" s="78" t="s">
        <v>65</v>
      </c>
      <c r="X20" s="6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99"/>
      <c r="DG20" s="68"/>
      <c r="DH20" s="97"/>
      <c r="DI20" s="97"/>
      <c r="DJ20" s="81">
        <v>110</v>
      </c>
    </row>
    <row r="21" spans="1:194" ht="18" customHeight="1" thickBot="1">
      <c r="A21" s="15" t="s">
        <v>55</v>
      </c>
      <c r="B21" s="39">
        <v>25</v>
      </c>
      <c r="C21" s="39">
        <v>420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311</v>
      </c>
      <c r="K21" s="17">
        <f t="shared" si="3"/>
        <v>80</v>
      </c>
      <c r="L21" s="13">
        <f t="shared" si="4"/>
        <v>3.4</v>
      </c>
      <c r="M21" s="84" t="s">
        <v>41</v>
      </c>
      <c r="N21" s="40">
        <f t="shared" si="2"/>
        <v>20</v>
      </c>
      <c r="O21" s="61">
        <v>11.4</v>
      </c>
      <c r="P21" s="98">
        <f t="shared" si="5"/>
        <v>4</v>
      </c>
      <c r="Q21" s="39"/>
      <c r="R21" s="39"/>
      <c r="S21" s="78"/>
      <c r="T21" s="79"/>
      <c r="U21" s="79"/>
      <c r="V21" s="78"/>
      <c r="W21" s="78" t="s">
        <v>75</v>
      </c>
      <c r="X21" s="6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99"/>
      <c r="DG21" s="68"/>
      <c r="DH21" s="97"/>
      <c r="DI21" s="97"/>
      <c r="DJ21" s="81">
        <v>45</v>
      </c>
    </row>
    <row r="22" spans="1:194" ht="18" customHeight="1" thickBot="1">
      <c r="A22" s="15" t="s">
        <v>42</v>
      </c>
      <c r="B22" s="58">
        <v>75</v>
      </c>
      <c r="C22" s="58">
        <v>1839</v>
      </c>
      <c r="D22" s="39">
        <v>13</v>
      </c>
      <c r="E22" s="39">
        <v>9</v>
      </c>
      <c r="F22" s="39">
        <v>11</v>
      </c>
      <c r="G22" s="39">
        <v>7</v>
      </c>
      <c r="H22" s="39">
        <v>12</v>
      </c>
      <c r="I22" s="39">
        <v>8</v>
      </c>
      <c r="J22" s="39">
        <v>1488</v>
      </c>
      <c r="K22" s="17">
        <f>F22/D22*100</f>
        <v>84.615384615384613</v>
      </c>
      <c r="L22" s="13">
        <f>H22*3.4/F22</f>
        <v>3.709090909090909</v>
      </c>
      <c r="M22" s="84" t="s">
        <v>40</v>
      </c>
      <c r="N22" s="40">
        <f>D22/B22*100</f>
        <v>17.333333333333336</v>
      </c>
      <c r="O22" s="61">
        <v>17.600000000000001</v>
      </c>
      <c r="P22" s="39">
        <f t="shared" si="5"/>
        <v>12</v>
      </c>
      <c r="Q22" s="39"/>
      <c r="R22" s="78"/>
      <c r="S22" s="58"/>
      <c r="T22" s="64"/>
      <c r="U22" s="79" t="s">
        <v>65</v>
      </c>
      <c r="V22" s="78"/>
      <c r="W22" s="39">
        <v>26</v>
      </c>
      <c r="X22" s="61">
        <v>20</v>
      </c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99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280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192</v>
      </c>
      <c r="K23" s="17">
        <f>F23/D23*100</f>
        <v>66.666666666666657</v>
      </c>
      <c r="L23" s="13">
        <f t="shared" si="4"/>
        <v>3.4</v>
      </c>
      <c r="M23" s="84" t="s">
        <v>51</v>
      </c>
      <c r="N23" s="40">
        <f t="shared" si="2"/>
        <v>6</v>
      </c>
      <c r="O23" s="61">
        <v>8.6</v>
      </c>
      <c r="P23" s="39">
        <f t="shared" si="5"/>
        <v>2</v>
      </c>
      <c r="Q23" s="39"/>
      <c r="R23" s="78"/>
      <c r="S23" s="58"/>
      <c r="T23" s="64"/>
      <c r="U23" s="79"/>
      <c r="V23" s="78"/>
      <c r="W23" s="39">
        <v>17</v>
      </c>
      <c r="X23" s="6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99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22737</v>
      </c>
      <c r="D24" s="42">
        <f>D10+D11+D12+D13+D14+D15+D16+D17+D18+D19+D20+D21+D22+D23</f>
        <v>169</v>
      </c>
      <c r="E24" s="42">
        <f>E10+E11+E12+E13+E14+E15+E16+E17+E18+E19+E20+E21+E22+E23</f>
        <v>176</v>
      </c>
      <c r="F24" s="42">
        <f>F10+F11+F12+F13+F14+F15+F16+F17+F18+F19+F20+F21+F22+F23</f>
        <v>133</v>
      </c>
      <c r="G24" s="42">
        <f>G23+G22+G21+G20+G19+G18+G17+G16+G15+G14+G13+G11+G10</f>
        <v>143</v>
      </c>
      <c r="H24" s="42">
        <f>H23+H22+H21+H20+H19+H18+H17+H16+H15+H14+H13+H12+H11+H10</f>
        <v>143</v>
      </c>
      <c r="I24" s="42">
        <f>I10+I11+I12+I13+I14+I15+I16+I17+I18+I19+I20+I21+I22+I23</f>
        <v>155</v>
      </c>
      <c r="J24" s="42">
        <f>J23+J22+J21+J20+J19+J18+J17+J16+J15+J14+J13+J11+J10</f>
        <v>18703</v>
      </c>
      <c r="K24" s="17">
        <f t="shared" si="3"/>
        <v>78.698224852071007</v>
      </c>
      <c r="L24" s="13">
        <f>H24*3.4/F24</f>
        <v>3.6556390977443609</v>
      </c>
      <c r="M24" s="43">
        <f>(M10+M11+M13+M14+M16+M17+M18+M19+M20+M21+M23)/11</f>
        <v>3.0909090909090908</v>
      </c>
      <c r="N24" s="40">
        <f t="shared" si="2"/>
        <v>11.695501730103807</v>
      </c>
      <c r="O24" s="44">
        <v>11.9</v>
      </c>
      <c r="P24" s="39">
        <f>P23+P22+P21+P20+P19+P18+P17+P16+P15+P14+P13+P12+P11+P10</f>
        <v>143</v>
      </c>
      <c r="Q24" s="45">
        <f>Q10+Q11+Q12+Q13+Q14+Q15+Q16+Q17+Q18+Q19+Q20+Q21+Q22+Q23</f>
        <v>0</v>
      </c>
      <c r="R24" s="45">
        <f>R10+R11+R12+R13+R14+R15+R16+R17+R18+R19+R20+R21+R23</f>
        <v>0</v>
      </c>
      <c r="S24" s="45">
        <f>S23+S22+S21+S20+S19+S18+S17+S16+S15+S14+S13+S12+S11+S10</f>
        <v>0</v>
      </c>
      <c r="T24" s="45">
        <f>T10+T11+T12+T13+T14+T15+T16+T17+T18+T19+T20+T21+T23+T22</f>
        <v>0</v>
      </c>
      <c r="U24" s="45">
        <f>U23+U22+U21+U20+U19+U18+U17+U16+U15+U14+U13+U12+U11+U10</f>
        <v>190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6">Y12+Y11+Y10</f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si="6"/>
        <v>0</v>
      </c>
      <c r="AK24" s="48">
        <f t="shared" si="6"/>
        <v>0</v>
      </c>
      <c r="AL24" s="48">
        <f t="shared" si="6"/>
        <v>0</v>
      </c>
      <c r="AM24" s="48">
        <f t="shared" si="6"/>
        <v>0</v>
      </c>
      <c r="AN24" s="48">
        <f t="shared" si="6"/>
        <v>0</v>
      </c>
      <c r="AO24" s="48">
        <f t="shared" si="6"/>
        <v>0</v>
      </c>
      <c r="AP24" s="48">
        <f t="shared" si="6"/>
        <v>0</v>
      </c>
      <c r="AQ24" s="48">
        <f t="shared" si="6"/>
        <v>0</v>
      </c>
      <c r="AR24" s="48">
        <f t="shared" si="6"/>
        <v>0</v>
      </c>
      <c r="AS24" s="48">
        <f t="shared" si="6"/>
        <v>0</v>
      </c>
      <c r="AT24" s="48">
        <f t="shared" si="6"/>
        <v>0</v>
      </c>
      <c r="AU24" s="48">
        <f t="shared" si="6"/>
        <v>0</v>
      </c>
      <c r="AV24" s="48">
        <f t="shared" si="6"/>
        <v>0</v>
      </c>
      <c r="AW24" s="48">
        <f t="shared" si="6"/>
        <v>0</v>
      </c>
      <c r="AX24" s="48">
        <f t="shared" si="6"/>
        <v>0</v>
      </c>
      <c r="AY24" s="48">
        <f t="shared" si="6"/>
        <v>0</v>
      </c>
      <c r="AZ24" s="48">
        <f t="shared" si="6"/>
        <v>0</v>
      </c>
      <c r="BA24" s="48">
        <f t="shared" si="6"/>
        <v>0</v>
      </c>
      <c r="BB24" s="48">
        <f t="shared" si="6"/>
        <v>0</v>
      </c>
      <c r="BC24" s="48">
        <f t="shared" si="6"/>
        <v>0</v>
      </c>
      <c r="BD24" s="48">
        <f t="shared" si="6"/>
        <v>0</v>
      </c>
      <c r="BE24" s="48">
        <f t="shared" si="6"/>
        <v>0</v>
      </c>
      <c r="BF24" s="48">
        <f t="shared" si="6"/>
        <v>0</v>
      </c>
      <c r="BG24" s="48">
        <f t="shared" si="6"/>
        <v>0</v>
      </c>
      <c r="BH24" s="48">
        <f t="shared" si="6"/>
        <v>0</v>
      </c>
      <c r="BI24" s="48">
        <f t="shared" si="6"/>
        <v>0</v>
      </c>
      <c r="BJ24" s="48">
        <f t="shared" si="6"/>
        <v>0</v>
      </c>
      <c r="BK24" s="48">
        <f t="shared" si="6"/>
        <v>0</v>
      </c>
      <c r="BL24" s="48">
        <f t="shared" si="6"/>
        <v>0</v>
      </c>
      <c r="BM24" s="48">
        <f t="shared" si="6"/>
        <v>0</v>
      </c>
      <c r="BN24" s="48">
        <f t="shared" si="6"/>
        <v>0</v>
      </c>
      <c r="BO24" s="48">
        <f t="shared" si="6"/>
        <v>0</v>
      </c>
      <c r="BP24" s="48">
        <f t="shared" si="6"/>
        <v>0</v>
      </c>
      <c r="BQ24" s="48">
        <f t="shared" si="6"/>
        <v>0</v>
      </c>
      <c r="BR24" s="48">
        <f t="shared" si="6"/>
        <v>0</v>
      </c>
      <c r="BS24" s="48">
        <f t="shared" si="6"/>
        <v>0</v>
      </c>
      <c r="BT24" s="48">
        <f t="shared" si="6"/>
        <v>0</v>
      </c>
      <c r="BU24" s="48">
        <f t="shared" si="6"/>
        <v>0</v>
      </c>
      <c r="BV24" s="48">
        <f t="shared" si="6"/>
        <v>0</v>
      </c>
      <c r="BW24" s="48">
        <f t="shared" si="6"/>
        <v>0</v>
      </c>
      <c r="BX24" s="48">
        <f t="shared" si="6"/>
        <v>0</v>
      </c>
      <c r="BY24" s="48">
        <f t="shared" si="6"/>
        <v>0</v>
      </c>
      <c r="BZ24" s="48">
        <f t="shared" si="6"/>
        <v>0</v>
      </c>
      <c r="CA24" s="48">
        <f t="shared" si="6"/>
        <v>0</v>
      </c>
      <c r="CB24" s="48">
        <f t="shared" si="6"/>
        <v>0</v>
      </c>
      <c r="CC24" s="48">
        <f t="shared" si="6"/>
        <v>0</v>
      </c>
      <c r="CD24" s="48">
        <f t="shared" si="6"/>
        <v>0</v>
      </c>
      <c r="CE24" s="48">
        <f t="shared" si="6"/>
        <v>0</v>
      </c>
      <c r="CF24" s="48">
        <f t="shared" si="6"/>
        <v>0</v>
      </c>
      <c r="CG24" s="48">
        <f t="shared" si="6"/>
        <v>0</v>
      </c>
      <c r="CH24" s="48">
        <f t="shared" si="6"/>
        <v>0</v>
      </c>
      <c r="CI24" s="48">
        <f t="shared" si="6"/>
        <v>0</v>
      </c>
      <c r="CJ24" s="48">
        <f t="shared" si="6"/>
        <v>0</v>
      </c>
      <c r="CK24" s="48">
        <f t="shared" ref="CK24:DF24" si="7">CK12+CK11+CK10</f>
        <v>0</v>
      </c>
      <c r="CL24" s="48">
        <f t="shared" si="7"/>
        <v>0</v>
      </c>
      <c r="CM24" s="48">
        <f t="shared" si="7"/>
        <v>0</v>
      </c>
      <c r="CN24" s="48">
        <f t="shared" si="7"/>
        <v>0</v>
      </c>
      <c r="CO24" s="48">
        <f t="shared" si="7"/>
        <v>0</v>
      </c>
      <c r="CP24" s="48">
        <f t="shared" si="7"/>
        <v>0</v>
      </c>
      <c r="CQ24" s="48">
        <f t="shared" si="7"/>
        <v>0</v>
      </c>
      <c r="CR24" s="48">
        <f t="shared" si="7"/>
        <v>0</v>
      </c>
      <c r="CS24" s="48">
        <f t="shared" si="7"/>
        <v>0</v>
      </c>
      <c r="CT24" s="48">
        <f t="shared" si="7"/>
        <v>0</v>
      </c>
      <c r="CU24" s="48">
        <f t="shared" si="7"/>
        <v>0</v>
      </c>
      <c r="CV24" s="48">
        <f t="shared" si="7"/>
        <v>0</v>
      </c>
      <c r="CW24" s="48">
        <f t="shared" si="7"/>
        <v>0</v>
      </c>
      <c r="CX24" s="48">
        <f t="shared" si="7"/>
        <v>0</v>
      </c>
      <c r="CY24" s="48">
        <f t="shared" si="7"/>
        <v>0</v>
      </c>
      <c r="CZ24" s="48">
        <f t="shared" si="7"/>
        <v>0</v>
      </c>
      <c r="DA24" s="48">
        <f t="shared" si="7"/>
        <v>0</v>
      </c>
      <c r="DB24" s="48">
        <f t="shared" si="7"/>
        <v>0</v>
      </c>
      <c r="DC24" s="48">
        <f t="shared" si="7"/>
        <v>0</v>
      </c>
      <c r="DD24" s="48">
        <f t="shared" si="7"/>
        <v>0</v>
      </c>
      <c r="DE24" s="48">
        <f t="shared" si="7"/>
        <v>0</v>
      </c>
      <c r="DF24" s="49">
        <f t="shared" si="7"/>
        <v>0</v>
      </c>
      <c r="DG24" s="45">
        <f>DG10+DG11+DG12+DG13+DG14+DG15+DG16+DG17+DG18+DG19+DG20+DG21+DG22+DG23</f>
        <v>7400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8">B24+B9</f>
        <v>2600</v>
      </c>
      <c r="C25" s="16">
        <f>C9+C24</f>
        <v>62331</v>
      </c>
      <c r="D25" s="16">
        <f>D24+D9</f>
        <v>430</v>
      </c>
      <c r="E25" s="16">
        <f>E24+E9</f>
        <v>426</v>
      </c>
      <c r="F25" s="25">
        <f t="shared" si="8"/>
        <v>390</v>
      </c>
      <c r="G25" s="25">
        <f t="shared" si="8"/>
        <v>370</v>
      </c>
      <c r="H25" s="16">
        <f t="shared" si="8"/>
        <v>437</v>
      </c>
      <c r="I25" s="16">
        <f t="shared" si="8"/>
        <v>414</v>
      </c>
      <c r="J25" s="16">
        <f>J24+J9</f>
        <v>60611</v>
      </c>
      <c r="K25" s="17">
        <f t="shared" si="3"/>
        <v>90.697674418604649</v>
      </c>
      <c r="L25" s="13">
        <f>H25*3.4/F25</f>
        <v>3.8097435897435896</v>
      </c>
      <c r="M25" s="26">
        <f>(M9+M24)/2</f>
        <v>3.1779545454545453</v>
      </c>
      <c r="N25" s="27">
        <f>D25/B25*100</f>
        <v>16.538461538461537</v>
      </c>
      <c r="O25" s="27">
        <v>15.4</v>
      </c>
      <c r="P25" s="28">
        <f>P24+P9</f>
        <v>437</v>
      </c>
      <c r="Q25" s="16">
        <f>Q24+Q9</f>
        <v>11</v>
      </c>
      <c r="R25" s="16">
        <f>R24+R9</f>
        <v>0</v>
      </c>
      <c r="S25" s="16">
        <f>S9+S24</f>
        <v>19</v>
      </c>
      <c r="T25" s="16">
        <f>T9+T24</f>
        <v>0</v>
      </c>
      <c r="U25" s="16">
        <f>U9+U24</f>
        <v>497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15870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3">
        <f>D25-E25</f>
        <v>4</v>
      </c>
      <c r="E26" s="124"/>
      <c r="F26" s="123">
        <f>F25-G25</f>
        <v>20</v>
      </c>
      <c r="G26" s="124"/>
      <c r="H26" s="125">
        <f>H25-I25</f>
        <v>23</v>
      </c>
      <c r="I26" s="126"/>
      <c r="J26" s="33"/>
      <c r="K26" s="34"/>
      <c r="L26" s="21">
        <v>0</v>
      </c>
      <c r="M26" s="21"/>
      <c r="N26" s="21"/>
      <c r="O26" s="21"/>
      <c r="P26" s="35"/>
      <c r="Q26" s="22" t="s">
        <v>41</v>
      </c>
      <c r="R26" s="22" t="s">
        <v>37</v>
      </c>
      <c r="S26" s="22" t="s">
        <v>81</v>
      </c>
      <c r="T26" s="22" t="s">
        <v>37</v>
      </c>
      <c r="U26" s="22" t="s">
        <v>77</v>
      </c>
      <c r="V26" s="22"/>
      <c r="W26" s="55">
        <v>652</v>
      </c>
      <c r="X26" s="56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20240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2022-06-02T02:58:45Z</cp:lastPrinted>
  <dcterms:created xsi:type="dcterms:W3CDTF">2020-08-31T08:55:27Z</dcterms:created>
  <dcterms:modified xsi:type="dcterms:W3CDTF">2022-06-02T03:03:23Z</dcterms:modified>
</cp:coreProperties>
</file>