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<sst xmlns="http://schemas.openxmlformats.org/spreadsheetml/2006/main" count="333" uniqueCount="89">
  <si>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</si>
  <si>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</si>
  <si>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</si>
  <si>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</si>
  <si>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</si>
  <si>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</si>
  <si>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</si>
  <si>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</si>
  <si>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</si>
  <si>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</si>
  <si>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</si>
  <si>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</si>
  <si>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</si>
  <si>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</si>
  <si>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</si>
  <si>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</si>
  <si>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</si>
  <si>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</si>
  <si>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</si>
  <si>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</si>
  <si>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</si>
  <si>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</si>
  <si>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</si>
  <si>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</si>
  <si>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</si>
  <si>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</si>
  <si>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</si>
  <si>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</si>
  <si>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</si>
  <si>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</si>
  <si>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</si>
  <si>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</si>
  <si>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</si>
  <si>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</si>
  <si>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</si>
  <si>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</si>
  <si>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</si>
  <si>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</si>
  <si>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</si>
  <si>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</si>
  <si>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</si>
  <si>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</si>
  <si>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</si>
  <si>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</si>
  <si>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</si>
  <si>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</si>
  <si>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</si>
  <si>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</si>
  <si>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</si>
  <si>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</si>
  <si>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</si>
  <si>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</si>
  <si>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</si>
  <si>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</si>
  <si>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</si>
  <si>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</si>
  <si>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</si>
  <si>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</si>
  <si>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</si>
  <si>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</si>
  <si>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</si>
  <si>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</si>
  <si>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</si>
  <si>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</si>
  <si>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</si>
  <si>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</si>
  <si>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</si>
  <si>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</si>
  <si>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</si>
  <si>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</si>
  <si>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</si>
  <si>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</si>
  <si>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</si>
  <si>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</si>
  <si>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</si>
  <si>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</si>
  <si>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выведено скота, голов</t>
  </si>
  <si>
    <t>1</t>
  </si>
  <si>
    <t>425</t>
  </si>
  <si>
    <t>6</t>
  </si>
  <si>
    <t>68</t>
  </si>
  <si>
    <t>171</t>
  </si>
  <si>
    <t>3,3</t>
  </si>
  <si>
    <t>5</t>
  </si>
  <si>
    <t>39</t>
  </si>
  <si>
    <t>20</t>
  </si>
  <si>
    <t>1-1</t>
  </si>
  <si>
    <t>10</t>
  </si>
  <si>
    <t>СВОДКА ПО НАДОЮ МОЛОКА ЗА 22.06.2022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</si>
</sst>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U13" sqref="U13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1" t="s">
        <v>88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/>
      <c r="BR1" s="121"/>
      <c r="BS1" s="121"/>
      <c r="BT1" s="121"/>
      <c r="BU1" s="121"/>
      <c r="BV1" s="121"/>
      <c r="BW1" s="121"/>
      <c r="BX1" s="121"/>
      <c r="BY1" s="121"/>
      <c r="BZ1" s="121"/>
      <c r="CA1" s="121"/>
      <c r="CB1" s="121"/>
      <c r="CC1" s="121"/>
      <c r="CD1" s="121"/>
      <c r="CE1" s="121"/>
      <c r="CF1" s="121"/>
      <c r="CG1" s="121"/>
      <c r="CH1" s="121"/>
      <c r="CI1" s="121"/>
      <c r="CJ1" s="121"/>
      <c r="CK1" s="121"/>
      <c r="CL1" s="121"/>
      <c r="CM1" s="121"/>
      <c r="CN1" s="121"/>
      <c r="CO1" s="121"/>
      <c r="CP1" s="121"/>
      <c r="CQ1" s="121"/>
      <c r="CR1" s="121"/>
      <c r="CS1" s="121"/>
      <c r="CT1" s="121"/>
      <c r="CU1" s="121"/>
      <c r="CV1" s="121"/>
      <c r="CW1" s="121"/>
      <c r="CX1" s="121"/>
      <c r="CY1" s="121"/>
      <c r="CZ1" s="121"/>
      <c r="DA1" s="121"/>
      <c r="DB1" s="121"/>
      <c r="DC1" s="121"/>
      <c r="DD1" s="121"/>
      <c r="DE1" s="121"/>
      <c r="DF1" s="121"/>
      <c r="DG1" s="121"/>
      <c r="DH1" s="121"/>
      <c r="DI1" s="121"/>
      <c r="DJ1" s="121"/>
    </row>
    <row r="2" spans="1:194" ht="12.75" customHeight="1">
      <c r="A2" s="122" t="s">
        <v>28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  <c r="CK2" s="122"/>
      <c r="CL2" s="122"/>
      <c r="CM2" s="122"/>
      <c r="CN2" s="122"/>
      <c r="CO2" s="122"/>
      <c r="CP2" s="122"/>
      <c r="CQ2" s="122"/>
      <c r="CR2" s="122"/>
      <c r="CS2" s="122"/>
      <c r="CT2" s="122"/>
      <c r="CU2" s="122"/>
      <c r="CV2" s="122"/>
      <c r="CW2" s="122"/>
      <c r="CX2" s="122"/>
      <c r="CY2" s="122"/>
      <c r="CZ2" s="122"/>
      <c r="DA2" s="122"/>
      <c r="DB2" s="122"/>
      <c r="DC2" s="122"/>
      <c r="DD2" s="122"/>
      <c r="DE2" s="122"/>
      <c r="DF2" s="122"/>
      <c r="DG2" s="122"/>
      <c r="DH2" s="122"/>
      <c r="DI2" s="122"/>
      <c r="DJ2" s="122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0" t="s">
        <v>0</v>
      </c>
      <c r="B4" s="123" t="s">
        <v>1</v>
      </c>
      <c r="C4" s="110" t="s">
        <v>60</v>
      </c>
      <c r="D4" s="114" t="s">
        <v>2</v>
      </c>
      <c r="E4" s="115"/>
      <c r="F4" s="115"/>
      <c r="G4" s="115"/>
      <c r="H4" s="115"/>
      <c r="I4" s="116"/>
      <c r="J4" s="110" t="s">
        <v>59</v>
      </c>
      <c r="K4" s="117" t="s">
        <v>3</v>
      </c>
      <c r="L4" s="110" t="s">
        <v>4</v>
      </c>
      <c r="M4" s="110" t="s">
        <v>5</v>
      </c>
      <c r="N4" s="129" t="s">
        <v>6</v>
      </c>
      <c r="O4" s="130"/>
      <c r="P4" s="110" t="s">
        <v>52</v>
      </c>
      <c r="Q4" s="112" t="s">
        <v>7</v>
      </c>
      <c r="R4" s="113"/>
      <c r="S4" s="114" t="s">
        <v>8</v>
      </c>
      <c r="T4" s="115"/>
      <c r="U4" s="116"/>
      <c r="V4" s="117" t="s">
        <v>9</v>
      </c>
      <c r="W4" s="119" t="s">
        <v>68</v>
      </c>
      <c r="X4" s="12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8" t="s">
        <v>10</v>
      </c>
      <c r="DH4" s="108" t="s">
        <v>10</v>
      </c>
      <c r="DI4" s="108" t="s">
        <v>11</v>
      </c>
      <c r="DJ4" s="125" t="s">
        <v>76</v>
      </c>
    </row>
    <row r="5" spans="1:194" ht="53.25" customHeight="1" thickBot="1">
      <c r="A5" s="111"/>
      <c r="B5" s="124"/>
      <c r="C5" s="111"/>
      <c r="D5" s="127" t="s">
        <v>57</v>
      </c>
      <c r="E5" s="128"/>
      <c r="F5" s="127" t="s">
        <v>58</v>
      </c>
      <c r="G5" s="128"/>
      <c r="H5" s="127" t="s">
        <v>63</v>
      </c>
      <c r="I5" s="128"/>
      <c r="J5" s="111"/>
      <c r="K5" s="118"/>
      <c r="L5" s="111"/>
      <c r="M5" s="111"/>
      <c r="N5" s="9" t="s">
        <v>56</v>
      </c>
      <c r="O5" s="9" t="s">
        <v>47</v>
      </c>
      <c r="P5" s="111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8"/>
      <c r="W5" s="94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09"/>
      <c r="DH5" s="109"/>
      <c r="DI5" s="109"/>
      <c r="DJ5" s="126"/>
    </row>
    <row r="6" spans="1:194" ht="23.25" customHeight="1" thickBot="1">
      <c r="A6" s="57" t="s">
        <v>18</v>
      </c>
      <c r="B6" s="58">
        <v>905</v>
      </c>
      <c r="C6" s="39">
        <v>42025</v>
      </c>
      <c r="D6" s="39">
        <v>242</v>
      </c>
      <c r="E6" s="39">
        <v>203</v>
      </c>
      <c r="F6" s="39">
        <v>228</v>
      </c>
      <c r="G6" s="39">
        <v>186</v>
      </c>
      <c r="H6" s="39">
        <v>257</v>
      </c>
      <c r="I6" s="39">
        <v>209</v>
      </c>
      <c r="J6" s="39">
        <v>45331</v>
      </c>
      <c r="K6" s="59">
        <v>95</v>
      </c>
      <c r="L6" s="13">
        <v>3.8</v>
      </c>
      <c r="M6" s="60" t="s">
        <v>82</v>
      </c>
      <c r="N6" s="40">
        <v>26.8</v>
      </c>
      <c r="O6" s="61">
        <v>22.4</v>
      </c>
      <c r="P6" s="39">
        <f>H6</f>
        <v>257</v>
      </c>
      <c r="Q6" s="62">
        <v>38</v>
      </c>
      <c r="R6" s="63" t="s">
        <v>41</v>
      </c>
      <c r="S6" s="58">
        <v>68</v>
      </c>
      <c r="T6" s="64">
        <v>1</v>
      </c>
      <c r="U6" s="65">
        <v>292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7700</v>
      </c>
      <c r="DH6" s="68"/>
      <c r="DI6" s="68"/>
      <c r="DJ6" s="68">
        <v>2000</v>
      </c>
    </row>
    <row r="7" spans="1:194" ht="18" customHeight="1" thickBot="1">
      <c r="A7" s="57" t="s">
        <v>19</v>
      </c>
      <c r="B7" s="58"/>
      <c r="C7" s="58">
        <v>0</v>
      </c>
      <c r="D7" s="39"/>
      <c r="E7" s="39">
        <v>20</v>
      </c>
      <c r="F7" s="39"/>
      <c r="G7" s="39">
        <v>19</v>
      </c>
      <c r="H7" s="39"/>
      <c r="I7" s="39">
        <v>19</v>
      </c>
      <c r="J7" s="39"/>
      <c r="K7" s="59"/>
      <c r="L7" s="13"/>
      <c r="M7" s="60"/>
      <c r="N7" s="40"/>
      <c r="O7" s="61">
        <v>14.5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ht="21" customHeight="1" thickBot="1">
      <c r="A8" s="57" t="s">
        <v>22</v>
      </c>
      <c r="B8" s="58">
        <v>250</v>
      </c>
      <c r="C8" s="95">
        <v>3199</v>
      </c>
      <c r="D8" s="39">
        <v>20</v>
      </c>
      <c r="E8" s="39">
        <v>28</v>
      </c>
      <c r="F8" s="39">
        <v>16</v>
      </c>
      <c r="G8" s="39">
        <v>23</v>
      </c>
      <c r="H8" s="39">
        <v>16</v>
      </c>
      <c r="I8" s="39">
        <v>24</v>
      </c>
      <c r="J8" s="39">
        <v>2372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11.2</v>
      </c>
      <c r="P8" s="39">
        <f>H8</f>
        <v>16</v>
      </c>
      <c r="Q8" s="62"/>
      <c r="R8" s="63"/>
      <c r="S8" s="58">
        <v>15</v>
      </c>
      <c r="T8" s="64"/>
      <c r="U8" s="65">
        <v>16</v>
      </c>
      <c r="V8" s="66"/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1070</v>
      </c>
      <c r="DH8" s="68"/>
      <c r="DI8" s="68"/>
      <c r="DJ8" s="68">
        <v>430</v>
      </c>
      <c r="DK8" s="1" t="s">
        <v>24</v>
      </c>
    </row>
    <row r="9" spans="1:194" s="20" customFormat="1" ht="24" customHeight="1" thickBot="1">
      <c r="A9" s="69" t="s">
        <v>25</v>
      </c>
      <c r="B9" s="70">
        <f t="shared" ref="B9:J9" si="0">B6+B7+B8</f>
        <v>1155</v>
      </c>
      <c r="C9" s="71">
        <f t="shared" si="0"/>
        <v>45224</v>
      </c>
      <c r="D9" s="72">
        <f t="shared" si="0"/>
        <v>262</v>
      </c>
      <c r="E9" s="16">
        <f t="shared" si="0"/>
        <v>251</v>
      </c>
      <c r="F9" s="16">
        <f t="shared" si="0"/>
        <v>244</v>
      </c>
      <c r="G9" s="16">
        <f t="shared" si="0"/>
        <v>228</v>
      </c>
      <c r="H9" s="16">
        <f t="shared" si="0"/>
        <v>273</v>
      </c>
      <c r="I9" s="16">
        <f t="shared" si="0"/>
        <v>252</v>
      </c>
      <c r="J9" s="70">
        <f t="shared" si="0"/>
        <v>47703</v>
      </c>
      <c r="K9" s="17">
        <f>F9/D9*100</f>
        <v>93.129770992366417</v>
      </c>
      <c r="L9" s="13">
        <f>H9*3.4/F9</f>
        <v>3.8040983606557375</v>
      </c>
      <c r="M9" s="73">
        <f>(M6+M7+M8)/2</f>
        <v>3.2249999999999996</v>
      </c>
      <c r="N9" s="74">
        <f>D9/B9*100</f>
        <v>22.683982683982684</v>
      </c>
      <c r="O9" s="74">
        <v>19.5</v>
      </c>
      <c r="P9" s="16">
        <f>P6+P7+P8</f>
        <v>273</v>
      </c>
      <c r="Q9" s="16">
        <f>Q8+Q7+Q6</f>
        <v>38</v>
      </c>
      <c r="R9" s="16">
        <f>R8+R7+R6</f>
        <v>3</v>
      </c>
      <c r="S9" s="16">
        <f>S8+S7+S6</f>
        <v>83</v>
      </c>
      <c r="T9" s="16">
        <f>T8+T7+T6</f>
        <v>1</v>
      </c>
      <c r="U9" s="16">
        <f>U6+U7+U8</f>
        <v>308</v>
      </c>
      <c r="V9" s="18"/>
      <c r="W9" s="16">
        <f>W6+W7+W8</f>
        <v>359</v>
      </c>
      <c r="X9" s="74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8770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75">
        <v>10602</v>
      </c>
      <c r="D10" s="58">
        <v>60</v>
      </c>
      <c r="E10" s="58">
        <v>62</v>
      </c>
      <c r="F10" s="58">
        <v>45</v>
      </c>
      <c r="G10" s="58">
        <v>50</v>
      </c>
      <c r="H10" s="58">
        <v>50</v>
      </c>
      <c r="I10" s="58">
        <v>57</v>
      </c>
      <c r="J10" s="39">
        <v>8817</v>
      </c>
      <c r="K10" s="17">
        <v>76</v>
      </c>
      <c r="L10" s="13">
        <v>3.8</v>
      </c>
      <c r="M10" s="96">
        <v>3.3</v>
      </c>
      <c r="N10" s="40">
        <v>14.6</v>
      </c>
      <c r="O10" s="61">
        <v>15.1</v>
      </c>
      <c r="P10" s="39">
        <f t="shared" ref="P10:P17" si="1">H10</f>
        <v>50</v>
      </c>
      <c r="Q10" s="62">
        <v>9</v>
      </c>
      <c r="R10" s="39"/>
      <c r="S10" s="76" t="s">
        <v>85</v>
      </c>
      <c r="T10" s="77"/>
      <c r="U10" s="78" t="s">
        <v>69</v>
      </c>
      <c r="V10" s="66" t="s">
        <v>86</v>
      </c>
      <c r="W10" s="76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1700</v>
      </c>
      <c r="DH10" s="68"/>
      <c r="DI10" s="68"/>
      <c r="DJ10" s="79">
        <v>0</v>
      </c>
      <c r="DN10" s="103"/>
    </row>
    <row r="11" spans="1:194" ht="21" customHeight="1" thickBot="1">
      <c r="A11" s="80" t="s">
        <v>27</v>
      </c>
      <c r="B11" s="75">
        <v>86</v>
      </c>
      <c r="C11" s="75">
        <v>1485</v>
      </c>
      <c r="D11" s="81">
        <v>10</v>
      </c>
      <c r="E11" s="81">
        <v>13</v>
      </c>
      <c r="F11" s="81">
        <v>8</v>
      </c>
      <c r="G11" s="81">
        <v>10</v>
      </c>
      <c r="H11" s="81">
        <v>9</v>
      </c>
      <c r="I11" s="58">
        <v>11</v>
      </c>
      <c r="J11" s="39">
        <v>1376</v>
      </c>
      <c r="K11" s="17">
        <f>F11/D11*100</f>
        <v>80</v>
      </c>
      <c r="L11" s="13">
        <v>3.8</v>
      </c>
      <c r="M11" s="82" t="s">
        <v>61</v>
      </c>
      <c r="N11" s="40">
        <f t="shared" ref="N11:N24" si="2">D11/B11*100</f>
        <v>11.627906976744185</v>
      </c>
      <c r="O11" s="83">
        <v>13</v>
      </c>
      <c r="P11" s="39">
        <f>H11</f>
        <v>9</v>
      </c>
      <c r="Q11" s="84">
        <v>2</v>
      </c>
      <c r="R11" s="85"/>
      <c r="S11" s="22" t="s">
        <v>83</v>
      </c>
      <c r="T11" s="86"/>
      <c r="U11" s="87"/>
      <c r="V11" s="66"/>
      <c r="W11" s="22" t="s">
        <v>64</v>
      </c>
      <c r="X11" s="88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600</v>
      </c>
      <c r="DH11" s="68"/>
      <c r="DI11" s="68"/>
      <c r="DJ11" s="79">
        <v>130</v>
      </c>
      <c r="DK11" s="1" t="s">
        <v>28</v>
      </c>
      <c r="DL11" s="1" t="s">
        <v>28</v>
      </c>
    </row>
    <row r="12" spans="1:194" s="92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2"/>
      <c r="N12" s="40"/>
      <c r="O12" s="61"/>
      <c r="P12" s="39"/>
      <c r="Q12" s="62"/>
      <c r="R12" s="89"/>
      <c r="S12" s="76"/>
      <c r="T12" s="77"/>
      <c r="U12" s="78"/>
      <c r="V12" s="66"/>
      <c r="W12" s="76"/>
      <c r="X12" s="61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  <c r="BH12" s="90"/>
      <c r="BI12" s="90"/>
      <c r="BJ12" s="90"/>
      <c r="BK12" s="90"/>
      <c r="BL12" s="90"/>
      <c r="BM12" s="90"/>
      <c r="BN12" s="90"/>
      <c r="BO12" s="90"/>
      <c r="BP12" s="90"/>
      <c r="BQ12" s="90"/>
      <c r="BR12" s="90"/>
      <c r="BS12" s="90"/>
      <c r="BT12" s="90"/>
      <c r="BU12" s="90"/>
      <c r="BV12" s="90"/>
      <c r="BW12" s="90"/>
      <c r="BX12" s="90"/>
      <c r="BY12" s="90"/>
      <c r="BZ12" s="90"/>
      <c r="CA12" s="90"/>
      <c r="CB12" s="90"/>
      <c r="CC12" s="90"/>
      <c r="CD12" s="90"/>
      <c r="CE12" s="90"/>
      <c r="CF12" s="90"/>
      <c r="CG12" s="90"/>
      <c r="CH12" s="90"/>
      <c r="CI12" s="90"/>
      <c r="CJ12" s="90"/>
      <c r="CK12" s="90"/>
      <c r="CL12" s="90"/>
      <c r="CM12" s="90"/>
      <c r="CN12" s="90"/>
      <c r="CO12" s="90"/>
      <c r="CP12" s="90"/>
      <c r="CQ12" s="90"/>
      <c r="CR12" s="90"/>
      <c r="CS12" s="90"/>
      <c r="CT12" s="90"/>
      <c r="CU12" s="90"/>
      <c r="CV12" s="90"/>
      <c r="CW12" s="90"/>
      <c r="CX12" s="90"/>
      <c r="CY12" s="90"/>
      <c r="CZ12" s="90"/>
      <c r="DA12" s="90"/>
      <c r="DB12" s="90"/>
      <c r="DC12" s="90"/>
      <c r="DD12" s="90"/>
      <c r="DE12" s="90"/>
      <c r="DF12" s="90"/>
      <c r="DG12" s="68"/>
      <c r="DH12" s="68"/>
      <c r="DI12" s="68"/>
      <c r="DJ12" s="79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7" t="s">
        <v>29</v>
      </c>
      <c r="B13" s="75">
        <v>120</v>
      </c>
      <c r="C13" s="75">
        <v>3332</v>
      </c>
      <c r="D13" s="81">
        <v>20</v>
      </c>
      <c r="E13" s="81">
        <v>21</v>
      </c>
      <c r="F13" s="81">
        <v>16</v>
      </c>
      <c r="G13" s="81">
        <v>17</v>
      </c>
      <c r="H13" s="81">
        <v>17</v>
      </c>
      <c r="I13" s="58">
        <v>19</v>
      </c>
      <c r="J13" s="39">
        <v>2712</v>
      </c>
      <c r="K13" s="17">
        <f t="shared" ref="K13:K25" si="3">F13/D13*100</f>
        <v>80</v>
      </c>
      <c r="L13" s="13">
        <f t="shared" ref="L13:L23" si="4">H13*3.4/F13</f>
        <v>3.6124999999999998</v>
      </c>
      <c r="M13" s="82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75">
        <v>8</v>
      </c>
      <c r="R13" s="75"/>
      <c r="S13" s="22" t="s">
        <v>79</v>
      </c>
      <c r="T13" s="86" t="s">
        <v>83</v>
      </c>
      <c r="U13" s="86" t="s">
        <v>84</v>
      </c>
      <c r="V13" s="22"/>
      <c r="W13" s="22" t="s">
        <v>66</v>
      </c>
      <c r="X13" s="88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8"/>
      <c r="DG13" s="99">
        <v>5200</v>
      </c>
      <c r="DH13" s="100"/>
      <c r="DI13" s="68"/>
      <c r="DJ13" s="79">
        <v>120</v>
      </c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1966</v>
      </c>
      <c r="D14" s="58">
        <v>13</v>
      </c>
      <c r="E14" s="58">
        <v>13</v>
      </c>
      <c r="F14" s="58">
        <v>12</v>
      </c>
      <c r="G14" s="58">
        <v>10</v>
      </c>
      <c r="H14" s="58">
        <v>12</v>
      </c>
      <c r="I14" s="58">
        <v>11</v>
      </c>
      <c r="J14" s="39">
        <v>1748</v>
      </c>
      <c r="K14" s="17">
        <f t="shared" si="3"/>
        <v>92.307692307692307</v>
      </c>
      <c r="L14" s="13">
        <f t="shared" si="4"/>
        <v>3.4</v>
      </c>
      <c r="M14" s="82" t="s">
        <v>20</v>
      </c>
      <c r="N14" s="40">
        <f t="shared" si="2"/>
        <v>12.380952380952381</v>
      </c>
      <c r="O14" s="61">
        <v>14.4</v>
      </c>
      <c r="P14" s="39">
        <f t="shared" si="1"/>
        <v>12</v>
      </c>
      <c r="Q14" s="39"/>
      <c r="R14" s="39"/>
      <c r="S14" s="76" t="s">
        <v>87</v>
      </c>
      <c r="T14" s="77"/>
      <c r="U14" s="77" t="s">
        <v>41</v>
      </c>
      <c r="V14" s="76"/>
      <c r="W14" s="76" t="s">
        <v>65</v>
      </c>
      <c r="X14" s="61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79"/>
      <c r="CN14" s="79"/>
      <c r="CO14" s="79"/>
      <c r="CP14" s="79"/>
      <c r="CQ14" s="79"/>
      <c r="CR14" s="79"/>
      <c r="CS14" s="79"/>
      <c r="CT14" s="79"/>
      <c r="CU14" s="79"/>
      <c r="CV14" s="79"/>
      <c r="CW14" s="79"/>
      <c r="CX14" s="79"/>
      <c r="CY14" s="79"/>
      <c r="CZ14" s="79"/>
      <c r="DA14" s="79"/>
      <c r="DB14" s="79"/>
      <c r="DC14" s="79"/>
      <c r="DD14" s="79"/>
      <c r="DE14" s="79"/>
      <c r="DF14" s="79"/>
      <c r="DG14" s="68"/>
      <c r="DH14" s="68"/>
      <c r="DI14" s="68"/>
      <c r="DJ14" s="79">
        <v>175</v>
      </c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7</v>
      </c>
      <c r="F15" s="58"/>
      <c r="G15" s="58">
        <v>6</v>
      </c>
      <c r="H15" s="58"/>
      <c r="I15" s="58">
        <v>6</v>
      </c>
      <c r="J15" s="39">
        <v>203</v>
      </c>
      <c r="K15" s="17"/>
      <c r="L15" s="13"/>
      <c r="M15" s="82"/>
      <c r="N15" s="40"/>
      <c r="O15" s="61">
        <v>13.5</v>
      </c>
      <c r="P15" s="39">
        <f t="shared" si="1"/>
        <v>0</v>
      </c>
      <c r="Q15" s="39"/>
      <c r="R15" s="39"/>
      <c r="S15" s="76"/>
      <c r="T15" s="77"/>
      <c r="U15" s="77"/>
      <c r="V15" s="76"/>
      <c r="W15" s="76" t="s">
        <v>37</v>
      </c>
      <c r="X15" s="61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/>
      <c r="AU15" s="79"/>
      <c r="AV15" s="79"/>
      <c r="AW15" s="79"/>
      <c r="AX15" s="79"/>
      <c r="AY15" s="79"/>
      <c r="AZ15" s="79"/>
      <c r="BA15" s="79"/>
      <c r="BB15" s="79"/>
      <c r="BC15" s="79"/>
      <c r="BD15" s="79"/>
      <c r="BE15" s="79"/>
      <c r="BF15" s="79"/>
      <c r="BG15" s="79"/>
      <c r="BH15" s="79"/>
      <c r="BI15" s="79"/>
      <c r="BJ15" s="79"/>
      <c r="BK15" s="79"/>
      <c r="BL15" s="79"/>
      <c r="BM15" s="79"/>
      <c r="BN15" s="79"/>
      <c r="BO15" s="79"/>
      <c r="BP15" s="79"/>
      <c r="BQ15" s="79"/>
      <c r="BR15" s="79"/>
      <c r="BS15" s="79"/>
      <c r="BT15" s="79"/>
      <c r="BU15" s="79"/>
      <c r="BV15" s="79"/>
      <c r="BW15" s="79"/>
      <c r="BX15" s="79"/>
      <c r="BY15" s="79"/>
      <c r="BZ15" s="79"/>
      <c r="CA15" s="79"/>
      <c r="CB15" s="79"/>
      <c r="CC15" s="79"/>
      <c r="CD15" s="79"/>
      <c r="CE15" s="79"/>
      <c r="CF15" s="79"/>
      <c r="CG15" s="79"/>
      <c r="CH15" s="79"/>
      <c r="CI15" s="79"/>
      <c r="CJ15" s="79"/>
      <c r="CK15" s="79"/>
      <c r="CL15" s="79"/>
      <c r="CM15" s="79"/>
      <c r="CN15" s="79"/>
      <c r="CO15" s="79"/>
      <c r="CP15" s="79"/>
      <c r="CQ15" s="79"/>
      <c r="CR15" s="79"/>
      <c r="CS15" s="79"/>
      <c r="CT15" s="79"/>
      <c r="CU15" s="79"/>
      <c r="CV15" s="79"/>
      <c r="CW15" s="79"/>
      <c r="CX15" s="79"/>
      <c r="CY15" s="79"/>
      <c r="CZ15" s="79"/>
      <c r="DA15" s="79"/>
      <c r="DB15" s="79"/>
      <c r="DC15" s="79"/>
      <c r="DD15" s="79"/>
      <c r="DE15" s="79"/>
      <c r="DF15" s="79"/>
      <c r="DG15" s="68"/>
      <c r="DH15" s="91"/>
      <c r="DI15" s="91"/>
      <c r="DJ15" s="79">
        <v>0</v>
      </c>
      <c r="DK15" s="1" t="s">
        <v>24</v>
      </c>
      <c r="DL15" s="1" t="s">
        <v>33</v>
      </c>
      <c r="DP15" s="93"/>
    </row>
    <row r="16" spans="1:194" ht="16.5" customHeight="1" thickBot="1">
      <c r="A16" s="15" t="s">
        <v>34</v>
      </c>
      <c r="B16" s="39">
        <v>215</v>
      </c>
      <c r="C16" s="39">
        <v>2551</v>
      </c>
      <c r="D16" s="58">
        <v>20</v>
      </c>
      <c r="E16" s="58">
        <v>18</v>
      </c>
      <c r="F16" s="58">
        <v>19</v>
      </c>
      <c r="G16" s="58">
        <v>17</v>
      </c>
      <c r="H16" s="58">
        <v>19</v>
      </c>
      <c r="I16" s="58">
        <v>17</v>
      </c>
      <c r="J16" s="39">
        <v>2189</v>
      </c>
      <c r="K16" s="17">
        <f t="shared" si="3"/>
        <v>95</v>
      </c>
      <c r="L16" s="13">
        <f>H16*3.4/F16</f>
        <v>3.4</v>
      </c>
      <c r="M16" s="82" t="s">
        <v>35</v>
      </c>
      <c r="N16" s="40">
        <f>D16/B16*100</f>
        <v>9.3023255813953494</v>
      </c>
      <c r="O16" s="61">
        <v>9.4</v>
      </c>
      <c r="P16" s="39">
        <f t="shared" si="1"/>
        <v>19</v>
      </c>
      <c r="Q16" s="39">
        <v>6</v>
      </c>
      <c r="R16" s="39"/>
      <c r="S16" s="76" t="s">
        <v>79</v>
      </c>
      <c r="T16" s="77"/>
      <c r="U16" s="77" t="s">
        <v>67</v>
      </c>
      <c r="V16" s="76"/>
      <c r="W16" s="76" t="s">
        <v>72</v>
      </c>
      <c r="X16" s="61"/>
      <c r="Y16" s="79"/>
      <c r="Z16" s="79"/>
      <c r="AA16" s="79"/>
      <c r="AB16" s="79"/>
      <c r="AC16" s="79"/>
      <c r="AD16" s="79"/>
      <c r="AE16" s="79"/>
      <c r="AF16" s="79"/>
      <c r="AG16" s="79"/>
      <c r="AH16" s="79"/>
      <c r="AI16" s="79"/>
      <c r="AJ16" s="79"/>
      <c r="AK16" s="79"/>
      <c r="AL16" s="79"/>
      <c r="AM16" s="79"/>
      <c r="AN16" s="79"/>
      <c r="AO16" s="79"/>
      <c r="AP16" s="79"/>
      <c r="AQ16" s="79"/>
      <c r="AR16" s="79"/>
      <c r="AS16" s="79"/>
      <c r="AT16" s="79"/>
      <c r="AU16" s="79"/>
      <c r="AV16" s="79"/>
      <c r="AW16" s="79"/>
      <c r="AX16" s="79"/>
      <c r="AY16" s="79"/>
      <c r="AZ16" s="79"/>
      <c r="BA16" s="79"/>
      <c r="BB16" s="79"/>
      <c r="BC16" s="79"/>
      <c r="BD16" s="79"/>
      <c r="BE16" s="79"/>
      <c r="BF16" s="79"/>
      <c r="BG16" s="79"/>
      <c r="BH16" s="79"/>
      <c r="BI16" s="79"/>
      <c r="BJ16" s="79"/>
      <c r="BK16" s="79"/>
      <c r="BL16" s="79"/>
      <c r="BM16" s="79"/>
      <c r="BN16" s="79"/>
      <c r="BO16" s="79"/>
      <c r="BP16" s="79"/>
      <c r="BQ16" s="79"/>
      <c r="BR16" s="79"/>
      <c r="BS16" s="79"/>
      <c r="BT16" s="79"/>
      <c r="BU16" s="79"/>
      <c r="BV16" s="79"/>
      <c r="BW16" s="79"/>
      <c r="BX16" s="79"/>
      <c r="BY16" s="79"/>
      <c r="BZ16" s="79"/>
      <c r="CA16" s="79"/>
      <c r="CB16" s="79"/>
      <c r="CC16" s="79"/>
      <c r="CD16" s="79"/>
      <c r="CE16" s="79"/>
      <c r="CF16" s="79"/>
      <c r="CG16" s="79"/>
      <c r="CH16" s="79"/>
      <c r="CI16" s="79"/>
      <c r="CJ16" s="79"/>
      <c r="CK16" s="79"/>
      <c r="CL16" s="79"/>
      <c r="CM16" s="79"/>
      <c r="CN16" s="79"/>
      <c r="CO16" s="79"/>
      <c r="CP16" s="79"/>
      <c r="CQ16" s="79"/>
      <c r="CR16" s="79"/>
      <c r="CS16" s="79"/>
      <c r="CT16" s="79"/>
      <c r="CU16" s="79"/>
      <c r="CV16" s="79"/>
      <c r="CW16" s="79"/>
      <c r="CX16" s="79"/>
      <c r="CY16" s="79"/>
      <c r="CZ16" s="79"/>
      <c r="DA16" s="79"/>
      <c r="DB16" s="79"/>
      <c r="DC16" s="79"/>
      <c r="DD16" s="79"/>
      <c r="DE16" s="79"/>
      <c r="DF16" s="79"/>
      <c r="DG16" s="68"/>
      <c r="DH16" s="91"/>
      <c r="DI16" s="91"/>
      <c r="DJ16" s="79">
        <v>215</v>
      </c>
    </row>
    <row r="17" spans="1:194" ht="17.25" customHeight="1" thickBot="1">
      <c r="A17" s="15" t="s">
        <v>36</v>
      </c>
      <c r="B17" s="39">
        <v>115</v>
      </c>
      <c r="C17" s="39">
        <v>836</v>
      </c>
      <c r="D17" s="58">
        <v>7</v>
      </c>
      <c r="E17" s="58">
        <v>7</v>
      </c>
      <c r="F17" s="58">
        <v>5</v>
      </c>
      <c r="G17" s="58">
        <v>6</v>
      </c>
      <c r="H17" s="58">
        <v>5</v>
      </c>
      <c r="I17" s="58">
        <v>6</v>
      </c>
      <c r="J17" s="39">
        <v>594</v>
      </c>
      <c r="K17" s="17">
        <f t="shared" si="3"/>
        <v>71.428571428571431</v>
      </c>
      <c r="L17" s="13">
        <f t="shared" si="4"/>
        <v>3.4</v>
      </c>
      <c r="M17" s="82" t="s">
        <v>35</v>
      </c>
      <c r="N17" s="40">
        <f t="shared" si="2"/>
        <v>6.0869565217391308</v>
      </c>
      <c r="O17" s="61">
        <v>6.7</v>
      </c>
      <c r="P17" s="39">
        <f t="shared" si="1"/>
        <v>5</v>
      </c>
      <c r="Q17" s="39"/>
      <c r="R17" s="39"/>
      <c r="S17" s="76"/>
      <c r="T17" s="77"/>
      <c r="U17" s="77"/>
      <c r="V17" s="76"/>
      <c r="W17" s="76" t="s">
        <v>73</v>
      </c>
      <c r="X17" s="61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  <c r="BM17" s="79"/>
      <c r="BN17" s="79"/>
      <c r="BO17" s="79"/>
      <c r="BP17" s="79"/>
      <c r="BQ17" s="79"/>
      <c r="BR17" s="79"/>
      <c r="BS17" s="79"/>
      <c r="BT17" s="79"/>
      <c r="BU17" s="79"/>
      <c r="BV17" s="79"/>
      <c r="BW17" s="79"/>
      <c r="BX17" s="79"/>
      <c r="BY17" s="79"/>
      <c r="BZ17" s="79"/>
      <c r="CA17" s="79"/>
      <c r="CB17" s="79"/>
      <c r="CC17" s="79"/>
      <c r="CD17" s="79"/>
      <c r="CE17" s="79"/>
      <c r="CF17" s="79"/>
      <c r="CG17" s="79"/>
      <c r="CH17" s="79"/>
      <c r="CI17" s="79"/>
      <c r="CJ17" s="79"/>
      <c r="CK17" s="79"/>
      <c r="CL17" s="79"/>
      <c r="CM17" s="79"/>
      <c r="CN17" s="79"/>
      <c r="CO17" s="79"/>
      <c r="CP17" s="79"/>
      <c r="CQ17" s="79"/>
      <c r="CR17" s="79"/>
      <c r="CS17" s="79"/>
      <c r="CT17" s="79"/>
      <c r="CU17" s="79"/>
      <c r="CV17" s="79"/>
      <c r="CW17" s="79"/>
      <c r="CX17" s="79"/>
      <c r="CY17" s="79"/>
      <c r="CZ17" s="79"/>
      <c r="DA17" s="79"/>
      <c r="DB17" s="79"/>
      <c r="DC17" s="79"/>
      <c r="DD17" s="79"/>
      <c r="DE17" s="79"/>
      <c r="DF17" s="79"/>
      <c r="DG17" s="68"/>
      <c r="DH17" s="91"/>
      <c r="DI17" s="91"/>
      <c r="DJ17" s="79">
        <v>185</v>
      </c>
    </row>
    <row r="18" spans="1:194" ht="18" customHeight="1" thickBot="1">
      <c r="A18" s="15" t="s">
        <v>38</v>
      </c>
      <c r="B18" s="58">
        <v>75</v>
      </c>
      <c r="C18" s="58">
        <v>292</v>
      </c>
      <c r="D18" s="39">
        <v>3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204</v>
      </c>
      <c r="K18" s="17">
        <f t="shared" si="3"/>
        <v>66.666666666666657</v>
      </c>
      <c r="L18" s="13">
        <f t="shared" si="4"/>
        <v>3.4</v>
      </c>
      <c r="M18" s="82" t="s">
        <v>35</v>
      </c>
      <c r="N18" s="40">
        <f t="shared" si="2"/>
        <v>4</v>
      </c>
      <c r="O18" s="61">
        <v>4</v>
      </c>
      <c r="P18" s="101">
        <f t="shared" ref="P18:P23" si="5">H18</f>
        <v>2</v>
      </c>
      <c r="Q18" s="39"/>
      <c r="R18" s="76"/>
      <c r="S18" s="58"/>
      <c r="T18" s="64"/>
      <c r="U18" s="77"/>
      <c r="V18" s="76"/>
      <c r="W18" s="39">
        <v>33</v>
      </c>
      <c r="X18" s="61">
        <v>0</v>
      </c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79"/>
      <c r="AK18" s="79"/>
      <c r="AL18" s="79"/>
      <c r="AM18" s="79"/>
      <c r="AN18" s="79"/>
      <c r="AO18" s="79"/>
      <c r="AP18" s="79"/>
      <c r="AQ18" s="79"/>
      <c r="AR18" s="79"/>
      <c r="AS18" s="79"/>
      <c r="AT18" s="79"/>
      <c r="AU18" s="79"/>
      <c r="AV18" s="79"/>
      <c r="AW18" s="79"/>
      <c r="AX18" s="79"/>
      <c r="AY18" s="79"/>
      <c r="AZ18" s="79"/>
      <c r="BA18" s="79"/>
      <c r="BB18" s="79"/>
      <c r="BC18" s="79"/>
      <c r="BD18" s="79"/>
      <c r="BE18" s="79"/>
      <c r="BF18" s="79"/>
      <c r="BG18" s="79"/>
      <c r="BH18" s="79"/>
      <c r="BI18" s="79"/>
      <c r="BJ18" s="79"/>
      <c r="BK18" s="79"/>
      <c r="BL18" s="79"/>
      <c r="BM18" s="79"/>
      <c r="BN18" s="79"/>
      <c r="BO18" s="79"/>
      <c r="BP18" s="79"/>
      <c r="BQ18" s="79"/>
      <c r="BR18" s="79"/>
      <c r="BS18" s="79"/>
      <c r="BT18" s="79"/>
      <c r="BU18" s="79"/>
      <c r="BV18" s="79"/>
      <c r="BW18" s="79"/>
      <c r="BX18" s="79"/>
      <c r="BY18" s="79"/>
      <c r="BZ18" s="79"/>
      <c r="CA18" s="79"/>
      <c r="CB18" s="79"/>
      <c r="CC18" s="79"/>
      <c r="CD18" s="79"/>
      <c r="CE18" s="79"/>
      <c r="CF18" s="79"/>
      <c r="CG18" s="79"/>
      <c r="CH18" s="79"/>
      <c r="CI18" s="79"/>
      <c r="CJ18" s="79"/>
      <c r="CK18" s="79"/>
      <c r="CL18" s="79"/>
      <c r="CM18" s="79"/>
      <c r="CN18" s="79"/>
      <c r="CO18" s="79"/>
      <c r="CP18" s="79"/>
      <c r="CQ18" s="79"/>
      <c r="CR18" s="79"/>
      <c r="CS18" s="79"/>
      <c r="CT18" s="79"/>
      <c r="CU18" s="79"/>
      <c r="CV18" s="79"/>
      <c r="CW18" s="79"/>
      <c r="CX18" s="79"/>
      <c r="CY18" s="79"/>
      <c r="CZ18" s="79"/>
      <c r="DA18" s="79"/>
      <c r="DB18" s="79"/>
      <c r="DC18" s="79"/>
      <c r="DD18" s="79"/>
      <c r="DE18" s="79"/>
      <c r="DF18" s="102"/>
      <c r="DG18" s="68"/>
      <c r="DH18" s="91"/>
      <c r="DI18" s="91"/>
      <c r="DJ18" s="79">
        <v>80</v>
      </c>
    </row>
    <row r="19" spans="1:194" ht="18" customHeight="1" thickBot="1">
      <c r="A19" s="15" t="s">
        <v>39</v>
      </c>
      <c r="B19" s="39">
        <v>104</v>
      </c>
      <c r="C19" s="39">
        <v>1069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774</v>
      </c>
      <c r="K19" s="17">
        <f t="shared" si="3"/>
        <v>71.428571428571431</v>
      </c>
      <c r="L19" s="13">
        <f t="shared" si="4"/>
        <v>4.08</v>
      </c>
      <c r="M19" s="82" t="s">
        <v>20</v>
      </c>
      <c r="N19" s="40">
        <f t="shared" si="2"/>
        <v>6.7307692307692308</v>
      </c>
      <c r="O19" s="61">
        <v>9.1</v>
      </c>
      <c r="P19" s="101">
        <f t="shared" si="5"/>
        <v>6</v>
      </c>
      <c r="Q19" s="39"/>
      <c r="R19" s="39"/>
      <c r="S19" s="76"/>
      <c r="T19" s="77"/>
      <c r="U19" s="82"/>
      <c r="V19" s="76"/>
      <c r="W19" s="76" t="s">
        <v>74</v>
      </c>
      <c r="X19" s="61"/>
      <c r="Y19" s="79"/>
      <c r="Z19" s="79"/>
      <c r="AA19" s="79"/>
      <c r="AB19" s="79"/>
      <c r="AC19" s="79"/>
      <c r="AD19" s="79"/>
      <c r="AE19" s="79"/>
      <c r="AF19" s="79"/>
      <c r="AG19" s="79"/>
      <c r="AH19" s="79"/>
      <c r="AI19" s="79"/>
      <c r="AJ19" s="79"/>
      <c r="AK19" s="79"/>
      <c r="AL19" s="79"/>
      <c r="AM19" s="79"/>
      <c r="AN19" s="79"/>
      <c r="AO19" s="79"/>
      <c r="AP19" s="79"/>
      <c r="AQ19" s="79"/>
      <c r="AR19" s="79"/>
      <c r="AS19" s="79"/>
      <c r="AT19" s="79"/>
      <c r="AU19" s="79"/>
      <c r="AV19" s="79"/>
      <c r="AW19" s="79"/>
      <c r="AX19" s="79"/>
      <c r="AY19" s="79"/>
      <c r="AZ19" s="79"/>
      <c r="BA19" s="79"/>
      <c r="BB19" s="79"/>
      <c r="BC19" s="79"/>
      <c r="BD19" s="79"/>
      <c r="BE19" s="79"/>
      <c r="BF19" s="79"/>
      <c r="BG19" s="79"/>
      <c r="BH19" s="79"/>
      <c r="BI19" s="79"/>
      <c r="BJ19" s="79"/>
      <c r="BK19" s="79"/>
      <c r="BL19" s="79"/>
      <c r="BM19" s="79"/>
      <c r="BN19" s="79"/>
      <c r="BO19" s="79"/>
      <c r="BP19" s="79"/>
      <c r="BQ19" s="79"/>
      <c r="BR19" s="79"/>
      <c r="BS19" s="79"/>
      <c r="BT19" s="79"/>
      <c r="BU19" s="79"/>
      <c r="BV19" s="79"/>
      <c r="BW19" s="79"/>
      <c r="BX19" s="79"/>
      <c r="BY19" s="79"/>
      <c r="BZ19" s="79"/>
      <c r="CA19" s="79"/>
      <c r="CB19" s="79"/>
      <c r="CC19" s="79"/>
      <c r="CD19" s="79"/>
      <c r="CE19" s="79"/>
      <c r="CF19" s="79"/>
      <c r="CG19" s="79"/>
      <c r="CH19" s="79"/>
      <c r="CI19" s="79"/>
      <c r="CJ19" s="79"/>
      <c r="CK19" s="79"/>
      <c r="CL19" s="79"/>
      <c r="CM19" s="79"/>
      <c r="CN19" s="79"/>
      <c r="CO19" s="79"/>
      <c r="CP19" s="79"/>
      <c r="CQ19" s="79"/>
      <c r="CR19" s="79"/>
      <c r="CS19" s="79"/>
      <c r="CT19" s="79"/>
      <c r="CU19" s="79"/>
      <c r="CV19" s="79"/>
      <c r="CW19" s="79"/>
      <c r="CX19" s="79"/>
      <c r="CY19" s="79"/>
      <c r="CZ19" s="79"/>
      <c r="DA19" s="79"/>
      <c r="DB19" s="79"/>
      <c r="DC19" s="79"/>
      <c r="DD19" s="79"/>
      <c r="DE19" s="79"/>
      <c r="DF19" s="102"/>
      <c r="DG19" s="68"/>
      <c r="DH19" s="91"/>
      <c r="DI19" s="91"/>
      <c r="DJ19" s="79">
        <v>174</v>
      </c>
    </row>
    <row r="20" spans="1:194" ht="18" customHeight="1" thickBot="1">
      <c r="A20" s="15" t="s">
        <v>70</v>
      </c>
      <c r="B20" s="39">
        <v>60</v>
      </c>
      <c r="C20" s="39">
        <v>782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598</v>
      </c>
      <c r="K20" s="17">
        <f t="shared" si="3"/>
        <v>80</v>
      </c>
      <c r="L20" s="13">
        <f>H20*3.4/F20</f>
        <v>3.4</v>
      </c>
      <c r="M20" s="82" t="s">
        <v>40</v>
      </c>
      <c r="N20" s="40">
        <f t="shared" si="2"/>
        <v>8.3333333333333321</v>
      </c>
      <c r="O20" s="61">
        <v>9.8000000000000007</v>
      </c>
      <c r="P20" s="101">
        <f t="shared" si="5"/>
        <v>4</v>
      </c>
      <c r="Q20" s="39"/>
      <c r="R20" s="39"/>
      <c r="S20" s="76"/>
      <c r="T20" s="77"/>
      <c r="U20" s="77"/>
      <c r="V20" s="76"/>
      <c r="W20" s="76" t="s">
        <v>65</v>
      </c>
      <c r="X20" s="61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  <c r="BM20" s="79"/>
      <c r="BN20" s="79"/>
      <c r="BO20" s="79"/>
      <c r="BP20" s="79"/>
      <c r="BQ20" s="79"/>
      <c r="BR20" s="79"/>
      <c r="BS20" s="79"/>
      <c r="BT20" s="79"/>
      <c r="BU20" s="79"/>
      <c r="BV20" s="79"/>
      <c r="BW20" s="79"/>
      <c r="BX20" s="79"/>
      <c r="BY20" s="79"/>
      <c r="BZ20" s="79"/>
      <c r="CA20" s="79"/>
      <c r="CB20" s="79"/>
      <c r="CC20" s="79"/>
      <c r="CD20" s="79"/>
      <c r="CE20" s="79"/>
      <c r="CF20" s="79"/>
      <c r="CG20" s="79"/>
      <c r="CH20" s="79"/>
      <c r="CI20" s="79"/>
      <c r="CJ20" s="79"/>
      <c r="CK20" s="79"/>
      <c r="CL20" s="79"/>
      <c r="CM20" s="79"/>
      <c r="CN20" s="79"/>
      <c r="CO20" s="79"/>
      <c r="CP20" s="79"/>
      <c r="CQ20" s="79"/>
      <c r="CR20" s="79"/>
      <c r="CS20" s="79"/>
      <c r="CT20" s="79"/>
      <c r="CU20" s="79"/>
      <c r="CV20" s="79"/>
      <c r="CW20" s="79"/>
      <c r="CX20" s="79"/>
      <c r="CY20" s="79"/>
      <c r="CZ20" s="79"/>
      <c r="DA20" s="79"/>
      <c r="DB20" s="79"/>
      <c r="DC20" s="79"/>
      <c r="DD20" s="79"/>
      <c r="DE20" s="79"/>
      <c r="DF20" s="102"/>
      <c r="DG20" s="68"/>
      <c r="DH20" s="91"/>
      <c r="DI20" s="91"/>
      <c r="DJ20" s="79">
        <v>110</v>
      </c>
    </row>
    <row r="21" spans="1:194" ht="18" customHeight="1" thickBot="1">
      <c r="A21" s="15" t="s">
        <v>55</v>
      </c>
      <c r="B21" s="39">
        <v>25</v>
      </c>
      <c r="C21" s="39">
        <v>525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495</v>
      </c>
      <c r="K21" s="17">
        <f t="shared" si="3"/>
        <v>80</v>
      </c>
      <c r="L21" s="13">
        <f t="shared" si="4"/>
        <v>3.4</v>
      </c>
      <c r="M21" s="82" t="s">
        <v>41</v>
      </c>
      <c r="N21" s="40">
        <f t="shared" si="2"/>
        <v>20</v>
      </c>
      <c r="O21" s="61">
        <v>11.4</v>
      </c>
      <c r="P21" s="101">
        <f t="shared" si="5"/>
        <v>4</v>
      </c>
      <c r="Q21" s="39"/>
      <c r="R21" s="39"/>
      <c r="S21" s="76"/>
      <c r="T21" s="77"/>
      <c r="U21" s="77"/>
      <c r="V21" s="76"/>
      <c r="W21" s="76" t="s">
        <v>75</v>
      </c>
      <c r="X21" s="61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79"/>
      <c r="AP21" s="79"/>
      <c r="AQ21" s="79"/>
      <c r="AR21" s="79"/>
      <c r="AS21" s="79"/>
      <c r="AT21" s="79"/>
      <c r="AU21" s="79"/>
      <c r="AV21" s="79"/>
      <c r="AW21" s="79"/>
      <c r="AX21" s="79"/>
      <c r="AY21" s="79"/>
      <c r="AZ21" s="79"/>
      <c r="BA21" s="79"/>
      <c r="BB21" s="79"/>
      <c r="BC21" s="79"/>
      <c r="BD21" s="79"/>
      <c r="BE21" s="79"/>
      <c r="BF21" s="79"/>
      <c r="BG21" s="79"/>
      <c r="BH21" s="79"/>
      <c r="BI21" s="79"/>
      <c r="BJ21" s="79"/>
      <c r="BK21" s="79"/>
      <c r="BL21" s="79"/>
      <c r="BM21" s="79"/>
      <c r="BN21" s="79"/>
      <c r="BO21" s="79"/>
      <c r="BP21" s="79"/>
      <c r="BQ21" s="79"/>
      <c r="BR21" s="79"/>
      <c r="BS21" s="79"/>
      <c r="BT21" s="79"/>
      <c r="BU21" s="79"/>
      <c r="BV21" s="79"/>
      <c r="BW21" s="79"/>
      <c r="BX21" s="79"/>
      <c r="BY21" s="79"/>
      <c r="BZ21" s="79"/>
      <c r="CA21" s="79"/>
      <c r="CB21" s="79"/>
      <c r="CC21" s="79"/>
      <c r="CD21" s="79"/>
      <c r="CE21" s="79"/>
      <c r="CF21" s="79"/>
      <c r="CG21" s="79"/>
      <c r="CH21" s="79"/>
      <c r="CI21" s="79"/>
      <c r="CJ21" s="79"/>
      <c r="CK21" s="79"/>
      <c r="CL21" s="79"/>
      <c r="CM21" s="79"/>
      <c r="CN21" s="79"/>
      <c r="CO21" s="79"/>
      <c r="CP21" s="79"/>
      <c r="CQ21" s="79"/>
      <c r="CR21" s="79"/>
      <c r="CS21" s="79"/>
      <c r="CT21" s="79"/>
      <c r="CU21" s="79"/>
      <c r="CV21" s="79"/>
      <c r="CW21" s="79"/>
      <c r="CX21" s="79"/>
      <c r="CY21" s="79"/>
      <c r="CZ21" s="79"/>
      <c r="DA21" s="79"/>
      <c r="DB21" s="79"/>
      <c r="DC21" s="79"/>
      <c r="DD21" s="79"/>
      <c r="DE21" s="79"/>
      <c r="DF21" s="102"/>
      <c r="DG21" s="68"/>
      <c r="DH21" s="91"/>
      <c r="DI21" s="91"/>
      <c r="DJ21" s="79">
        <v>45</v>
      </c>
    </row>
    <row r="22" spans="1:194" ht="18" customHeight="1" thickBot="1">
      <c r="A22" s="15" t="s">
        <v>42</v>
      </c>
      <c r="B22" s="58">
        <v>80</v>
      </c>
      <c r="C22" s="58">
        <v>2116</v>
      </c>
      <c r="D22" s="39">
        <v>13</v>
      </c>
      <c r="E22" s="39">
        <v>9</v>
      </c>
      <c r="F22" s="39">
        <v>12</v>
      </c>
      <c r="G22" s="39">
        <v>8</v>
      </c>
      <c r="H22" s="39">
        <v>13</v>
      </c>
      <c r="I22" s="39">
        <v>9</v>
      </c>
      <c r="J22" s="39">
        <v>1742</v>
      </c>
      <c r="K22" s="17">
        <f>F22/D22*100</f>
        <v>92.307692307692307</v>
      </c>
      <c r="L22" s="13">
        <f>H22*3.4/F22</f>
        <v>3.6833333333333331</v>
      </c>
      <c r="M22" s="82" t="s">
        <v>40</v>
      </c>
      <c r="N22" s="40">
        <f>D22/B22*100</f>
        <v>16.25</v>
      </c>
      <c r="O22" s="61">
        <v>17.600000000000001</v>
      </c>
      <c r="P22" s="39">
        <f t="shared" si="5"/>
        <v>13</v>
      </c>
      <c r="Q22" s="39"/>
      <c r="R22" s="76"/>
      <c r="S22" s="58">
        <v>10</v>
      </c>
      <c r="T22" s="64"/>
      <c r="U22" s="77" t="s">
        <v>65</v>
      </c>
      <c r="V22" s="76"/>
      <c r="W22" s="39">
        <v>26</v>
      </c>
      <c r="X22" s="61">
        <v>20</v>
      </c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9"/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79"/>
      <c r="CO22" s="79"/>
      <c r="CP22" s="79"/>
      <c r="CQ22" s="79"/>
      <c r="CR22" s="79"/>
      <c r="CS22" s="79"/>
      <c r="CT22" s="79"/>
      <c r="CU22" s="79"/>
      <c r="CV22" s="79"/>
      <c r="CW22" s="79"/>
      <c r="CX22" s="79"/>
      <c r="CY22" s="79"/>
      <c r="CZ22" s="79"/>
      <c r="DA22" s="79"/>
      <c r="DB22" s="79"/>
      <c r="DC22" s="79"/>
      <c r="DD22" s="79"/>
      <c r="DE22" s="79"/>
      <c r="DF22" s="102"/>
      <c r="DG22" s="68"/>
      <c r="DH22" s="68"/>
      <c r="DI22" s="68"/>
      <c r="DJ22" s="68">
        <v>50</v>
      </c>
    </row>
    <row r="23" spans="1:194" ht="20.25" customHeight="1" thickBot="1">
      <c r="A23" s="15" t="s">
        <v>50</v>
      </c>
      <c r="B23" s="58">
        <v>50</v>
      </c>
      <c r="C23" s="58">
        <v>343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232</v>
      </c>
      <c r="K23" s="17">
        <f>F23/D23*100</f>
        <v>66.666666666666657</v>
      </c>
      <c r="L23" s="13">
        <f t="shared" si="4"/>
        <v>3.4</v>
      </c>
      <c r="M23" s="82" t="s">
        <v>51</v>
      </c>
      <c r="N23" s="40">
        <f t="shared" si="2"/>
        <v>6</v>
      </c>
      <c r="O23" s="61">
        <v>8.6</v>
      </c>
      <c r="P23" s="39">
        <f t="shared" si="5"/>
        <v>2</v>
      </c>
      <c r="Q23" s="39"/>
      <c r="R23" s="76"/>
      <c r="S23" s="58"/>
      <c r="T23" s="64"/>
      <c r="U23" s="77"/>
      <c r="V23" s="76"/>
      <c r="W23" s="39">
        <v>17</v>
      </c>
      <c r="X23" s="61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  <c r="AN23" s="79"/>
      <c r="AO23" s="79"/>
      <c r="AP23" s="79"/>
      <c r="AQ23" s="79"/>
      <c r="AR23" s="79"/>
      <c r="AS23" s="79"/>
      <c r="AT23" s="79"/>
      <c r="AU23" s="79"/>
      <c r="AV23" s="79"/>
      <c r="AW23" s="79"/>
      <c r="AX23" s="79"/>
      <c r="AY23" s="79"/>
      <c r="AZ23" s="79"/>
      <c r="BA23" s="79"/>
      <c r="BB23" s="79"/>
      <c r="BC23" s="79"/>
      <c r="BD23" s="79"/>
      <c r="BE23" s="79"/>
      <c r="BF23" s="79"/>
      <c r="BG23" s="79"/>
      <c r="BH23" s="79"/>
      <c r="BI23" s="79"/>
      <c r="BJ23" s="79"/>
      <c r="BK23" s="79"/>
      <c r="BL23" s="79"/>
      <c r="BM23" s="79"/>
      <c r="BN23" s="79"/>
      <c r="BO23" s="79"/>
      <c r="BP23" s="79"/>
      <c r="BQ23" s="79"/>
      <c r="BR23" s="79"/>
      <c r="BS23" s="79"/>
      <c r="BT23" s="79"/>
      <c r="BU23" s="79"/>
      <c r="BV23" s="79"/>
      <c r="BW23" s="79"/>
      <c r="BX23" s="79"/>
      <c r="BY23" s="79"/>
      <c r="BZ23" s="79"/>
      <c r="CA23" s="79"/>
      <c r="CB23" s="79"/>
      <c r="CC23" s="79"/>
      <c r="CD23" s="79"/>
      <c r="CE23" s="79"/>
      <c r="CF23" s="79"/>
      <c r="CG23" s="79"/>
      <c r="CH23" s="79"/>
      <c r="CI23" s="79"/>
      <c r="CJ23" s="79"/>
      <c r="CK23" s="79"/>
      <c r="CL23" s="79"/>
      <c r="CM23" s="79"/>
      <c r="CN23" s="79"/>
      <c r="CO23" s="79"/>
      <c r="CP23" s="79"/>
      <c r="CQ23" s="79"/>
      <c r="CR23" s="79"/>
      <c r="CS23" s="79"/>
      <c r="CT23" s="79"/>
      <c r="CU23" s="79"/>
      <c r="CV23" s="79"/>
      <c r="CW23" s="79"/>
      <c r="CX23" s="79"/>
      <c r="CY23" s="79"/>
      <c r="CZ23" s="79"/>
      <c r="DA23" s="79"/>
      <c r="DB23" s="79"/>
      <c r="DC23" s="79"/>
      <c r="DD23" s="79"/>
      <c r="DE23" s="79"/>
      <c r="DF23" s="102"/>
      <c r="DG23" s="68"/>
      <c r="DH23" s="68"/>
      <c r="DI23" s="68"/>
      <c r="DJ23" s="68">
        <v>50</v>
      </c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26192</v>
      </c>
      <c r="D24" s="42">
        <f>D10+D11+D12+D13+D14+D15+D16+D17+D18+D19+D20+D21+D22+D23</f>
        <v>166</v>
      </c>
      <c r="E24" s="42">
        <f>E10+E11+E12+E13+E14+E15+E16+E17+E18+E19+E20+E21+E22+E23</f>
        <v>177</v>
      </c>
      <c r="F24" s="42">
        <f>F10+F11+F12+F13+F14+F15+F16+F17+F18+F19+F20+F21+F22+F23</f>
        <v>134</v>
      </c>
      <c r="G24" s="42">
        <f>G23+G22+G21+G20+G19+G18+G17+G16+G15+G14+G13+G11+G10</f>
        <v>147</v>
      </c>
      <c r="H24" s="42">
        <f>H23+H22+H21+H20+H19+H18+H17+H16+H15+H14+H13+H12+H11+H10</f>
        <v>143</v>
      </c>
      <c r="I24" s="42">
        <f>I10+I11+I12+I13+I14+I15+I16+I17+I18+I19+I20+I21+I22+I23</f>
        <v>159</v>
      </c>
      <c r="J24" s="42">
        <f>J23+J22+J21+J20+J19+J18+J17+J16+J15+J14+J13+J11+J10</f>
        <v>21684</v>
      </c>
      <c r="K24" s="17">
        <f t="shared" si="3"/>
        <v>80.722891566265062</v>
      </c>
      <c r="L24" s="13">
        <f>H24*3.4/F24</f>
        <v>3.6283582089552238</v>
      </c>
      <c r="M24" s="43">
        <f>(M10+M11+M13+M14+M16+M17+M18+M19+M20+M21+M23)/11</f>
        <v>3.1</v>
      </c>
      <c r="N24" s="40">
        <f t="shared" si="2"/>
        <v>11.487889273356402</v>
      </c>
      <c r="O24" s="44">
        <v>12</v>
      </c>
      <c r="P24" s="39">
        <f>P23+P22+P21+P20+P19+P18+P17+P16+P15+P14+P13+P12+P11+P10</f>
        <v>143</v>
      </c>
      <c r="Q24" s="45">
        <f>Q10+Q11+Q12+Q13+Q14+Q15+Q16+Q17+Q18+Q19+Q20+Q21+Q22+Q23</f>
        <v>25</v>
      </c>
      <c r="R24" s="45">
        <f>R10+R11+R12+R13+R14+R15+R16+R17+R18+R19+R20+R21+R23</f>
        <v>0</v>
      </c>
      <c r="S24" s="45">
        <f>S23+S22+S21+S20+S19+S18+S17+S16+S15+S14+S13+S12+S11+S10</f>
        <v>57</v>
      </c>
      <c r="T24" s="45">
        <f>T10+T11+T12+T13+T14+T15+T16+T17+T18+T19+T20+T21+T23+T22</f>
        <v>5</v>
      </c>
      <c r="U24" s="45">
        <f>U23+U22+U21+U20+U19+U18+U17+U16+U15+U14+U13+U12+U11+U10</f>
        <v>195</v>
      </c>
      <c r="V24" s="46" t="s">
        <v>86</v>
      </c>
      <c r="W24" s="45">
        <f>W10+W11+W12+W13+W14+W15+W16+W17+W18+W19+W20+W21+W22+W23</f>
        <v>429</v>
      </c>
      <c r="X24" s="47">
        <v>21.7</v>
      </c>
      <c r="Y24" s="48">
        <f t="shared" ref="Y24:CJ24" si="6">Y12+Y11+Y10</f>
        <v>0</v>
      </c>
      <c r="Z24" s="48">
        <f t="shared" si="6"/>
        <v>0</v>
      </c>
      <c r="AA24" s="48">
        <f t="shared" si="6"/>
        <v>0</v>
      </c>
      <c r="AB24" s="48">
        <f t="shared" si="6"/>
        <v>0</v>
      </c>
      <c r="AC24" s="48">
        <f t="shared" si="6"/>
        <v>0</v>
      </c>
      <c r="AD24" s="48">
        <f t="shared" si="6"/>
        <v>0</v>
      </c>
      <c r="AE24" s="48">
        <f t="shared" si="6"/>
        <v>0</v>
      </c>
      <c r="AF24" s="48">
        <f t="shared" si="6"/>
        <v>0</v>
      </c>
      <c r="AG24" s="48">
        <f t="shared" si="6"/>
        <v>0</v>
      </c>
      <c r="AH24" s="48">
        <f t="shared" si="6"/>
        <v>0</v>
      </c>
      <c r="AI24" s="48">
        <f t="shared" si="6"/>
        <v>0</v>
      </c>
      <c r="AJ24" s="48">
        <f t="shared" si="6"/>
        <v>0</v>
      </c>
      <c r="AK24" s="48">
        <f t="shared" si="6"/>
        <v>0</v>
      </c>
      <c r="AL24" s="48">
        <f t="shared" si="6"/>
        <v>0</v>
      </c>
      <c r="AM24" s="48">
        <f t="shared" si="6"/>
        <v>0</v>
      </c>
      <c r="AN24" s="48">
        <f t="shared" si="6"/>
        <v>0</v>
      </c>
      <c r="AO24" s="48">
        <f t="shared" si="6"/>
        <v>0</v>
      </c>
      <c r="AP24" s="48">
        <f t="shared" si="6"/>
        <v>0</v>
      </c>
      <c r="AQ24" s="48">
        <f t="shared" si="6"/>
        <v>0</v>
      </c>
      <c r="AR24" s="48">
        <f t="shared" si="6"/>
        <v>0</v>
      </c>
      <c r="AS24" s="48">
        <f t="shared" si="6"/>
        <v>0</v>
      </c>
      <c r="AT24" s="48">
        <f t="shared" si="6"/>
        <v>0</v>
      </c>
      <c r="AU24" s="48">
        <f t="shared" si="6"/>
        <v>0</v>
      </c>
      <c r="AV24" s="48">
        <f t="shared" si="6"/>
        <v>0</v>
      </c>
      <c r="AW24" s="48">
        <f t="shared" si="6"/>
        <v>0</v>
      </c>
      <c r="AX24" s="48">
        <f t="shared" si="6"/>
        <v>0</v>
      </c>
      <c r="AY24" s="48">
        <f t="shared" si="6"/>
        <v>0</v>
      </c>
      <c r="AZ24" s="48">
        <f t="shared" si="6"/>
        <v>0</v>
      </c>
      <c r="BA24" s="48">
        <f t="shared" si="6"/>
        <v>0</v>
      </c>
      <c r="BB24" s="48">
        <f t="shared" si="6"/>
        <v>0</v>
      </c>
      <c r="BC24" s="48">
        <f t="shared" si="6"/>
        <v>0</v>
      </c>
      <c r="BD24" s="48">
        <f t="shared" si="6"/>
        <v>0</v>
      </c>
      <c r="BE24" s="48">
        <f t="shared" si="6"/>
        <v>0</v>
      </c>
      <c r="BF24" s="48">
        <f t="shared" si="6"/>
        <v>0</v>
      </c>
      <c r="BG24" s="48">
        <f t="shared" si="6"/>
        <v>0</v>
      </c>
      <c r="BH24" s="48">
        <f t="shared" si="6"/>
        <v>0</v>
      </c>
      <c r="BI24" s="48">
        <f t="shared" si="6"/>
        <v>0</v>
      </c>
      <c r="BJ24" s="48">
        <f t="shared" si="6"/>
        <v>0</v>
      </c>
      <c r="BK24" s="48">
        <f t="shared" si="6"/>
        <v>0</v>
      </c>
      <c r="BL24" s="48">
        <f t="shared" si="6"/>
        <v>0</v>
      </c>
      <c r="BM24" s="48">
        <f t="shared" si="6"/>
        <v>0</v>
      </c>
      <c r="BN24" s="48">
        <f t="shared" si="6"/>
        <v>0</v>
      </c>
      <c r="BO24" s="48">
        <f t="shared" si="6"/>
        <v>0</v>
      </c>
      <c r="BP24" s="48">
        <f t="shared" si="6"/>
        <v>0</v>
      </c>
      <c r="BQ24" s="48">
        <f t="shared" si="6"/>
        <v>0</v>
      </c>
      <c r="BR24" s="48">
        <f t="shared" si="6"/>
        <v>0</v>
      </c>
      <c r="BS24" s="48">
        <f t="shared" si="6"/>
        <v>0</v>
      </c>
      <c r="BT24" s="48">
        <f t="shared" si="6"/>
        <v>0</v>
      </c>
      <c r="BU24" s="48">
        <f t="shared" si="6"/>
        <v>0</v>
      </c>
      <c r="BV24" s="48">
        <f t="shared" si="6"/>
        <v>0</v>
      </c>
      <c r="BW24" s="48">
        <f t="shared" si="6"/>
        <v>0</v>
      </c>
      <c r="BX24" s="48">
        <f t="shared" si="6"/>
        <v>0</v>
      </c>
      <c r="BY24" s="48">
        <f t="shared" si="6"/>
        <v>0</v>
      </c>
      <c r="BZ24" s="48">
        <f t="shared" si="6"/>
        <v>0</v>
      </c>
      <c r="CA24" s="48">
        <f t="shared" si="6"/>
        <v>0</v>
      </c>
      <c r="CB24" s="48">
        <f t="shared" si="6"/>
        <v>0</v>
      </c>
      <c r="CC24" s="48">
        <f t="shared" si="6"/>
        <v>0</v>
      </c>
      <c r="CD24" s="48">
        <f t="shared" si="6"/>
        <v>0</v>
      </c>
      <c r="CE24" s="48">
        <f t="shared" si="6"/>
        <v>0</v>
      </c>
      <c r="CF24" s="48">
        <f t="shared" si="6"/>
        <v>0</v>
      </c>
      <c r="CG24" s="48">
        <f t="shared" si="6"/>
        <v>0</v>
      </c>
      <c r="CH24" s="48">
        <f t="shared" si="6"/>
        <v>0</v>
      </c>
      <c r="CI24" s="48">
        <f t="shared" si="6"/>
        <v>0</v>
      </c>
      <c r="CJ24" s="48">
        <f t="shared" si="6"/>
        <v>0</v>
      </c>
      <c r="CK24" s="48">
        <f t="shared" ref="CK24:DF24" si="7">CK12+CK11+CK10</f>
        <v>0</v>
      </c>
      <c r="CL24" s="48">
        <f t="shared" si="7"/>
        <v>0</v>
      </c>
      <c r="CM24" s="48">
        <f t="shared" si="7"/>
        <v>0</v>
      </c>
      <c r="CN24" s="48">
        <f t="shared" si="7"/>
        <v>0</v>
      </c>
      <c r="CO24" s="48">
        <f t="shared" si="7"/>
        <v>0</v>
      </c>
      <c r="CP24" s="48">
        <f t="shared" si="7"/>
        <v>0</v>
      </c>
      <c r="CQ24" s="48">
        <f t="shared" si="7"/>
        <v>0</v>
      </c>
      <c r="CR24" s="48">
        <f t="shared" si="7"/>
        <v>0</v>
      </c>
      <c r="CS24" s="48">
        <f t="shared" si="7"/>
        <v>0</v>
      </c>
      <c r="CT24" s="48">
        <f t="shared" si="7"/>
        <v>0</v>
      </c>
      <c r="CU24" s="48">
        <f t="shared" si="7"/>
        <v>0</v>
      </c>
      <c r="CV24" s="48">
        <f t="shared" si="7"/>
        <v>0</v>
      </c>
      <c r="CW24" s="48">
        <f t="shared" si="7"/>
        <v>0</v>
      </c>
      <c r="CX24" s="48">
        <f t="shared" si="7"/>
        <v>0</v>
      </c>
      <c r="CY24" s="48">
        <f t="shared" si="7"/>
        <v>0</v>
      </c>
      <c r="CZ24" s="48">
        <f t="shared" si="7"/>
        <v>0</v>
      </c>
      <c r="DA24" s="48">
        <f t="shared" si="7"/>
        <v>0</v>
      </c>
      <c r="DB24" s="48">
        <f t="shared" si="7"/>
        <v>0</v>
      </c>
      <c r="DC24" s="48">
        <f t="shared" si="7"/>
        <v>0</v>
      </c>
      <c r="DD24" s="48">
        <f t="shared" si="7"/>
        <v>0</v>
      </c>
      <c r="DE24" s="48">
        <f t="shared" si="7"/>
        <v>0</v>
      </c>
      <c r="DF24" s="49">
        <f t="shared" si="7"/>
        <v>0</v>
      </c>
      <c r="DG24" s="45">
        <f>DG10+DG11+DG12+DG13+DG14+DG15+DG16+DG17+DG18+DG19+DG20+DG21+DG22+DG23</f>
        <v>7500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8">B24+B9</f>
        <v>2600</v>
      </c>
      <c r="C25" s="16">
        <f>C9+C24</f>
        <v>71416</v>
      </c>
      <c r="D25" s="16">
        <f>D24+D9</f>
        <v>428</v>
      </c>
      <c r="E25" s="16">
        <f>E24+E9</f>
        <v>428</v>
      </c>
      <c r="F25" s="25">
        <f t="shared" si="8"/>
        <v>378</v>
      </c>
      <c r="G25" s="25">
        <f t="shared" si="8"/>
        <v>375</v>
      </c>
      <c r="H25" s="16">
        <f t="shared" si="8"/>
        <v>416</v>
      </c>
      <c r="I25" s="16">
        <f t="shared" si="8"/>
        <v>411</v>
      </c>
      <c r="J25" s="16">
        <f>J24+J9</f>
        <v>69387</v>
      </c>
      <c r="K25" s="17">
        <f t="shared" si="3"/>
        <v>88.317757009345797</v>
      </c>
      <c r="L25" s="13">
        <f>H25*3.4/F25</f>
        <v>3.7417989417989412</v>
      </c>
      <c r="M25" s="26">
        <f>(M9+M24)/2</f>
        <v>3.1624999999999996</v>
      </c>
      <c r="N25" s="27">
        <f>D25/B25*100</f>
        <v>16.46153846153846</v>
      </c>
      <c r="O25" s="27">
        <v>15.5</v>
      </c>
      <c r="P25" s="28">
        <f>P24+P9</f>
        <v>416</v>
      </c>
      <c r="Q25" s="16">
        <f>Q24+Q9</f>
        <v>63</v>
      </c>
      <c r="R25" s="16">
        <f>R24+R9</f>
        <v>3</v>
      </c>
      <c r="S25" s="16">
        <f>S9+S24</f>
        <v>140</v>
      </c>
      <c r="T25" s="16">
        <f>T9+T24</f>
        <v>6</v>
      </c>
      <c r="U25" s="16">
        <f>U9+U24</f>
        <v>503</v>
      </c>
      <c r="V25" s="18" t="s">
        <v>86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16270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04">
        <f>D25-E25</f>
        <v>0</v>
      </c>
      <c r="E26" s="105"/>
      <c r="F26" s="104">
        <f>F25-G25</f>
        <v>3</v>
      </c>
      <c r="G26" s="105"/>
      <c r="H26" s="106">
        <f>H25-I25</f>
        <v>5</v>
      </c>
      <c r="I26" s="107"/>
      <c r="J26" s="33"/>
      <c r="K26" s="34"/>
      <c r="L26" s="21"/>
      <c r="M26" s="21"/>
      <c r="N26" s="21"/>
      <c r="O26" s="21"/>
      <c r="P26" s="35"/>
      <c r="Q26" s="22" t="s">
        <v>80</v>
      </c>
      <c r="R26" s="22" t="s">
        <v>77</v>
      </c>
      <c r="S26" s="22" t="s">
        <v>81</v>
      </c>
      <c r="T26" s="22" t="s">
        <v>66</v>
      </c>
      <c r="U26" s="22" t="s">
        <v>78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23060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2022-06-23T03:17:04Z</cp:lastPrinted>
  <dcterms:created xsi:type="dcterms:W3CDTF">2020-08-31T08:55:27Z</dcterms:created>
  <dcterms:modified xsi:type="dcterms:W3CDTF">2022-06-23T03:24:55Z</dcterms:modified>
</cp:coreProperties>
</file>