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<sst xmlns="http://schemas.openxmlformats.org/spreadsheetml/2006/main" count="332" uniqueCount="88">
  <si>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</si>
  <si>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</si>
  <si>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</si>
  <si>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</si>
  <si>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</si>
  <si>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</si>
  <si>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</si>
  <si>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</si>
  <si>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</si>
  <si>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</si>
  <si>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</si>
  <si>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</si>
  <si>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</si>
  <si>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</si>
  <si>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</si>
  <si>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</si>
  <si>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</si>
  <si>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</si>
  <si>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</si>
  <si>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</si>
  <si>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</si>
  <si>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</si>
  <si>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</si>
  <si>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</si>
  <si>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</si>
  <si>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</si>
  <si>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</si>
  <si>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</si>
  <si>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</si>
  <si>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</si>
  <si>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</si>
  <si>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</si>
  <si>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</si>
  <si>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</si>
  <si>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</si>
  <si>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</si>
  <si>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</si>
  <si>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</si>
  <si>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</si>
  <si>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</si>
  <si>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</si>
  <si>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</si>
  <si>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</si>
  <si>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</si>
  <si>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</si>
  <si>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</si>
  <si>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</si>
  <si>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</si>
  <si>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</si>
  <si>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</si>
  <si>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</si>
  <si>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</si>
  <si>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</si>
  <si>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</si>
  <si>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</si>
  <si>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</si>
  <si>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</si>
  <si>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</si>
  <si>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</si>
  <si>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</si>
  <si>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</si>
  <si>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</si>
  <si>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</si>
  <si>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</si>
  <si>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</si>
  <si>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</si>
  <si>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</si>
  <si>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</si>
  <si>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</si>
  <si>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</si>
  <si>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</si>
  <si>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</si>
  <si>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</si>
  <si>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</si>
  <si>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</si>
  <si>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</si>
  <si>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21</t>
  </si>
  <si>
    <t>1</t>
  </si>
  <si>
    <t>выведено скота, голов</t>
  </si>
  <si>
    <t>12</t>
  </si>
  <si>
    <t>404</t>
  </si>
  <si>
    <t>СВОДКА ПО НАДОЮ МОЛОКА ЗА 15.05.2022 года</t>
  </si>
  <si>
    <t>56</t>
  </si>
  <si>
    <t>54</t>
  </si>
  <si>
    <t>2</t>
  </si>
  <si>
    <t>15</t>
  </si>
  <si>
    <t>1-1</t>
  </si>
  <si>
    <t>3,38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</si>
</sst>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4" zoomScale="89" zoomScaleNormal="75" zoomScaleSheetLayoutView="89" workbookViewId="0">
      <selection activeCell="K34" sqref="K3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60</v>
      </c>
      <c r="D4" s="112" t="s">
        <v>2</v>
      </c>
      <c r="E4" s="113"/>
      <c r="F4" s="113"/>
      <c r="G4" s="113"/>
      <c r="H4" s="113"/>
      <c r="I4" s="114"/>
      <c r="J4" s="108" t="s">
        <v>59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52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68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78</v>
      </c>
    </row>
    <row r="5" spans="1:194" ht="53.25" customHeight="1" thickBot="1">
      <c r="A5" s="109"/>
      <c r="B5" s="111"/>
      <c r="C5" s="109"/>
      <c r="D5" s="121" t="s">
        <v>57</v>
      </c>
      <c r="E5" s="122"/>
      <c r="F5" s="121" t="s">
        <v>58</v>
      </c>
      <c r="G5" s="122"/>
      <c r="H5" s="121" t="s">
        <v>63</v>
      </c>
      <c r="I5" s="122"/>
      <c r="J5" s="109"/>
      <c r="K5" s="116"/>
      <c r="L5" s="109"/>
      <c r="M5" s="109"/>
      <c r="N5" s="9" t="s">
        <v>56</v>
      </c>
      <c r="O5" s="9" t="s">
        <v>47</v>
      </c>
      <c r="P5" s="109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6"/>
      <c r="W5" s="10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s="103" customFormat="1" ht="23.25" customHeight="1" thickBot="1">
      <c r="A6" s="56" t="s">
        <v>18</v>
      </c>
      <c r="B6" s="57">
        <v>905</v>
      </c>
      <c r="C6" s="39">
        <v>32620</v>
      </c>
      <c r="D6" s="39">
        <v>253</v>
      </c>
      <c r="E6" s="39">
        <v>226</v>
      </c>
      <c r="F6" s="39">
        <v>251</v>
      </c>
      <c r="G6" s="39">
        <v>212</v>
      </c>
      <c r="H6" s="39">
        <v>288</v>
      </c>
      <c r="I6" s="39">
        <v>236</v>
      </c>
      <c r="J6" s="39">
        <v>35422</v>
      </c>
      <c r="K6" s="58">
        <v>95</v>
      </c>
      <c r="L6" s="13">
        <v>4</v>
      </c>
      <c r="M6" s="59" t="s">
        <v>87</v>
      </c>
      <c r="N6" s="40">
        <v>27.9</v>
      </c>
      <c r="O6" s="60">
        <v>25.1</v>
      </c>
      <c r="P6" s="39">
        <f>H6</f>
        <v>288</v>
      </c>
      <c r="Q6" s="61">
        <v>25</v>
      </c>
      <c r="R6" s="62" t="s">
        <v>41</v>
      </c>
      <c r="S6" s="57">
        <v>64</v>
      </c>
      <c r="T6" s="63"/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7000</v>
      </c>
      <c r="DH6" s="67"/>
      <c r="DI6" s="67"/>
      <c r="DJ6" s="67">
        <v>1000</v>
      </c>
      <c r="DK6" s="1"/>
      <c r="DL6" s="1"/>
      <c r="DM6" s="1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2"/>
      <c r="EY6" s="102"/>
      <c r="EZ6" s="102"/>
      <c r="FA6" s="102"/>
      <c r="FB6" s="102"/>
      <c r="FC6" s="102"/>
      <c r="FD6" s="102"/>
      <c r="FE6" s="102"/>
      <c r="FF6" s="102"/>
      <c r="FG6" s="102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  <c r="FU6" s="102"/>
      <c r="FV6" s="102"/>
      <c r="FW6" s="102"/>
      <c r="FX6" s="102"/>
      <c r="FY6" s="102"/>
      <c r="FZ6" s="102"/>
      <c r="GA6" s="102"/>
      <c r="GB6" s="102"/>
      <c r="GC6" s="102"/>
      <c r="GD6" s="102"/>
      <c r="GE6" s="102"/>
      <c r="GF6" s="102"/>
      <c r="GG6" s="102"/>
      <c r="GH6" s="102"/>
      <c r="GI6" s="102"/>
      <c r="GJ6" s="102"/>
      <c r="GK6" s="102"/>
      <c r="GL6" s="102"/>
    </row>
    <row r="7" spans="1:194" ht="18" customHeight="1" thickBot="1">
      <c r="A7" s="56" t="s">
        <v>19</v>
      </c>
      <c r="B7" s="57"/>
      <c r="C7" s="57">
        <v>0</v>
      </c>
      <c r="D7" s="39"/>
      <c r="E7" s="39">
        <v>18</v>
      </c>
      <c r="F7" s="39"/>
      <c r="G7" s="39">
        <v>16</v>
      </c>
      <c r="H7" s="39"/>
      <c r="I7" s="39">
        <v>17</v>
      </c>
      <c r="J7" s="39"/>
      <c r="K7" s="58"/>
      <c r="L7" s="13"/>
      <c r="M7" s="59"/>
      <c r="N7" s="40"/>
      <c r="O7" s="60">
        <v>12.8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21</v>
      </c>
    </row>
    <row r="8" spans="1:194" s="103" customFormat="1" ht="21" customHeight="1" thickBot="1">
      <c r="A8" s="56" t="s">
        <v>22</v>
      </c>
      <c r="B8" s="57">
        <v>250</v>
      </c>
      <c r="C8" s="68">
        <v>2443</v>
      </c>
      <c r="D8" s="39">
        <v>19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1764</v>
      </c>
      <c r="K8" s="58">
        <v>84</v>
      </c>
      <c r="L8" s="13">
        <v>3.8</v>
      </c>
      <c r="M8" s="59" t="s">
        <v>23</v>
      </c>
      <c r="N8" s="40">
        <f>D8/B8*100</f>
        <v>7.6</v>
      </c>
      <c r="O8" s="60">
        <v>8.4</v>
      </c>
      <c r="P8" s="39">
        <f>H8</f>
        <v>16</v>
      </c>
      <c r="Q8" s="61">
        <v>3</v>
      </c>
      <c r="R8" s="62"/>
      <c r="S8" s="57"/>
      <c r="T8" s="63"/>
      <c r="U8" s="64">
        <v>13</v>
      </c>
      <c r="V8" s="65" t="s">
        <v>86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770</v>
      </c>
      <c r="DH8" s="67"/>
      <c r="DI8" s="67"/>
      <c r="DJ8" s="67">
        <v>250</v>
      </c>
      <c r="DK8" s="1" t="s">
        <v>24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 t="shared" si="0"/>
        <v>35063</v>
      </c>
      <c r="D9" s="72">
        <f t="shared" si="0"/>
        <v>272</v>
      </c>
      <c r="E9" s="16">
        <f t="shared" si="0"/>
        <v>265</v>
      </c>
      <c r="F9" s="16">
        <f t="shared" si="0"/>
        <v>267</v>
      </c>
      <c r="G9" s="16">
        <f t="shared" si="0"/>
        <v>245</v>
      </c>
      <c r="H9" s="16">
        <f t="shared" si="0"/>
        <v>304</v>
      </c>
      <c r="I9" s="16">
        <f t="shared" si="0"/>
        <v>271</v>
      </c>
      <c r="J9" s="70">
        <f t="shared" si="0"/>
        <v>37186</v>
      </c>
      <c r="K9" s="17">
        <f>F9/D9*100</f>
        <v>98.161764705882348</v>
      </c>
      <c r="L9" s="13">
        <f>H9*3.4/F9</f>
        <v>3.8711610486891384</v>
      </c>
      <c r="M9" s="73">
        <f>(M6+M7+M8)/2</f>
        <v>3.2649999999999997</v>
      </c>
      <c r="N9" s="55">
        <f>D9/B9*100</f>
        <v>23.549783549783552</v>
      </c>
      <c r="O9" s="55">
        <v>18</v>
      </c>
      <c r="P9" s="16">
        <f t="shared" ref="P9:U9" si="1">P6+P7+P8</f>
        <v>304</v>
      </c>
      <c r="Q9" s="16">
        <f>Q8+Q7+Q6</f>
        <v>28</v>
      </c>
      <c r="R9" s="16">
        <f>R8+R7+R6</f>
        <v>3</v>
      </c>
      <c r="S9" s="16">
        <f>S8+S7+S6</f>
        <v>64</v>
      </c>
      <c r="T9" s="16">
        <f>T8+T7+T6</f>
        <v>0</v>
      </c>
      <c r="U9" s="16">
        <f t="shared" si="1"/>
        <v>297</v>
      </c>
      <c r="V9" s="18" t="s">
        <v>86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7770</v>
      </c>
      <c r="DH9" s="16" t="e">
        <f>DH6+#REF!+DH7+DH8</f>
        <v>#REF!</v>
      </c>
      <c r="DI9" s="16" t="e">
        <f>DI6+#REF!+DI7+DI8</f>
        <v>#REF!</v>
      </c>
      <c r="DJ9" s="16">
        <f>DJ6+DJ7+DJ8</f>
        <v>1250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26</v>
      </c>
      <c r="B10" s="39">
        <v>410</v>
      </c>
      <c r="C10" s="81">
        <v>8160</v>
      </c>
      <c r="D10" s="57">
        <v>71</v>
      </c>
      <c r="E10" s="57">
        <v>66</v>
      </c>
      <c r="F10" s="57">
        <v>55</v>
      </c>
      <c r="G10" s="57">
        <v>55</v>
      </c>
      <c r="H10" s="57">
        <v>61</v>
      </c>
      <c r="I10" s="57">
        <v>62</v>
      </c>
      <c r="J10" s="39">
        <v>6739</v>
      </c>
      <c r="K10" s="17">
        <v>78</v>
      </c>
      <c r="L10" s="13">
        <v>3.8</v>
      </c>
      <c r="M10" s="82">
        <v>3.2</v>
      </c>
      <c r="N10" s="40">
        <v>17.3</v>
      </c>
      <c r="O10" s="60">
        <v>16.100000000000001</v>
      </c>
      <c r="P10" s="39">
        <f t="shared" ref="P10:P17" si="2">H10</f>
        <v>61</v>
      </c>
      <c r="Q10" s="61">
        <v>10</v>
      </c>
      <c r="R10" s="39"/>
      <c r="S10" s="74" t="s">
        <v>85</v>
      </c>
      <c r="T10" s="75"/>
      <c r="U10" s="76" t="s">
        <v>69</v>
      </c>
      <c r="V10" s="65"/>
      <c r="W10" s="74" t="s">
        <v>71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1550</v>
      </c>
      <c r="DH10" s="67"/>
      <c r="DI10" s="67"/>
      <c r="DJ10" s="77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3" t="s">
        <v>27</v>
      </c>
      <c r="B11" s="81">
        <v>86</v>
      </c>
      <c r="C11" s="81">
        <v>1084</v>
      </c>
      <c r="D11" s="84">
        <v>9</v>
      </c>
      <c r="E11" s="84">
        <v>12</v>
      </c>
      <c r="F11" s="84">
        <v>7</v>
      </c>
      <c r="G11" s="84">
        <v>9</v>
      </c>
      <c r="H11" s="84">
        <v>8</v>
      </c>
      <c r="I11" s="57">
        <v>10</v>
      </c>
      <c r="J11" s="39">
        <v>1073</v>
      </c>
      <c r="K11" s="17">
        <f>F11/D11*100</f>
        <v>77.777777777777786</v>
      </c>
      <c r="L11" s="13">
        <v>3.8</v>
      </c>
      <c r="M11" s="78" t="s">
        <v>61</v>
      </c>
      <c r="N11" s="40">
        <f t="shared" ref="N11:N24" si="3">D11/B11*100</f>
        <v>10.465116279069768</v>
      </c>
      <c r="O11" s="90">
        <v>11.4</v>
      </c>
      <c r="P11" s="39">
        <f>H11</f>
        <v>8</v>
      </c>
      <c r="Q11" s="85">
        <v>1</v>
      </c>
      <c r="R11" s="86"/>
      <c r="S11" s="22" t="s">
        <v>84</v>
      </c>
      <c r="T11" s="87"/>
      <c r="U11" s="88"/>
      <c r="V11" s="65"/>
      <c r="W11" s="22" t="s">
        <v>64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550</v>
      </c>
      <c r="DH11" s="67"/>
      <c r="DI11" s="67"/>
      <c r="DJ11" s="77">
        <v>130</v>
      </c>
      <c r="DK11" s="1" t="s">
        <v>28</v>
      </c>
      <c r="DL11" s="1" t="s">
        <v>28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100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1" t="s">
        <v>29</v>
      </c>
      <c r="B13" s="81">
        <v>120</v>
      </c>
      <c r="C13" s="81">
        <v>2576</v>
      </c>
      <c r="D13" s="84">
        <v>19</v>
      </c>
      <c r="E13" s="84">
        <v>21</v>
      </c>
      <c r="F13" s="84">
        <v>15</v>
      </c>
      <c r="G13" s="84">
        <v>17</v>
      </c>
      <c r="H13" s="84">
        <v>16</v>
      </c>
      <c r="I13" s="57">
        <v>19</v>
      </c>
      <c r="J13" s="39">
        <v>2128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30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1">
        <v>5</v>
      </c>
      <c r="R13" s="81"/>
      <c r="S13" s="22"/>
      <c r="T13" s="87"/>
      <c r="U13" s="87" t="s">
        <v>76</v>
      </c>
      <c r="V13" s="22"/>
      <c r="W13" s="22" t="s">
        <v>66</v>
      </c>
      <c r="X13" s="89">
        <v>24.1</v>
      </c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3"/>
      <c r="DG13" s="94">
        <v>5200</v>
      </c>
      <c r="DH13" s="95"/>
      <c r="DI13" s="67"/>
      <c r="DJ13" s="77">
        <v>0</v>
      </c>
      <c r="DK13" s="1" t="s">
        <v>24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31</v>
      </c>
      <c r="B14" s="39">
        <v>105</v>
      </c>
      <c r="C14" s="39">
        <v>1450</v>
      </c>
      <c r="D14" s="57">
        <v>12</v>
      </c>
      <c r="E14" s="57">
        <v>13</v>
      </c>
      <c r="F14" s="57">
        <v>10</v>
      </c>
      <c r="G14" s="57">
        <v>10</v>
      </c>
      <c r="H14" s="57">
        <v>10</v>
      </c>
      <c r="I14" s="57">
        <v>11</v>
      </c>
      <c r="J14" s="39">
        <v>1321</v>
      </c>
      <c r="K14" s="17">
        <f t="shared" si="4"/>
        <v>83.333333333333343</v>
      </c>
      <c r="L14" s="13">
        <f t="shared" si="5"/>
        <v>3.4</v>
      </c>
      <c r="M14" s="78" t="s">
        <v>20</v>
      </c>
      <c r="N14" s="40">
        <f t="shared" si="3"/>
        <v>11.428571428571429</v>
      </c>
      <c r="O14" s="60">
        <v>14.4</v>
      </c>
      <c r="P14" s="39">
        <f t="shared" si="2"/>
        <v>10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105</v>
      </c>
      <c r="DK14" s="1" t="s">
        <v>24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32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37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6"/>
      <c r="DI15" s="96"/>
      <c r="DJ15" s="77">
        <v>0</v>
      </c>
      <c r="DK15" s="1" t="s">
        <v>24</v>
      </c>
      <c r="DL15" s="1" t="s">
        <v>33</v>
      </c>
      <c r="DP15" s="101"/>
    </row>
    <row r="16" spans="1:194" s="103" customFormat="1" ht="16.5" customHeight="1" thickBot="1">
      <c r="A16" s="15" t="s">
        <v>34</v>
      </c>
      <c r="B16" s="39">
        <v>215</v>
      </c>
      <c r="C16" s="39">
        <v>1910</v>
      </c>
      <c r="D16" s="57">
        <v>18</v>
      </c>
      <c r="E16" s="57">
        <v>16</v>
      </c>
      <c r="F16" s="57">
        <v>15</v>
      </c>
      <c r="G16" s="57">
        <v>12</v>
      </c>
      <c r="H16" s="57">
        <v>15</v>
      </c>
      <c r="I16" s="57">
        <v>12</v>
      </c>
      <c r="J16" s="39">
        <v>1624</v>
      </c>
      <c r="K16" s="17">
        <f t="shared" si="4"/>
        <v>83.333333333333343</v>
      </c>
      <c r="L16" s="13">
        <f>H16*3.4/F16</f>
        <v>3.4</v>
      </c>
      <c r="M16" s="78" t="s">
        <v>35</v>
      </c>
      <c r="N16" s="40">
        <f>D16/B16*100</f>
        <v>8.3720930232558146</v>
      </c>
      <c r="O16" s="60">
        <v>8.3000000000000007</v>
      </c>
      <c r="P16" s="39">
        <f t="shared" si="2"/>
        <v>15</v>
      </c>
      <c r="Q16" s="39">
        <v>3</v>
      </c>
      <c r="R16" s="39"/>
      <c r="S16" s="74" t="s">
        <v>41</v>
      </c>
      <c r="T16" s="75"/>
      <c r="U16" s="75" t="s">
        <v>67</v>
      </c>
      <c r="V16" s="74"/>
      <c r="W16" s="74" t="s">
        <v>72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6"/>
      <c r="DI16" s="96"/>
      <c r="DJ16" s="77">
        <v>0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36</v>
      </c>
      <c r="B17" s="39">
        <v>115</v>
      </c>
      <c r="C17" s="39">
        <v>579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413</v>
      </c>
      <c r="K17" s="17">
        <f t="shared" si="4"/>
        <v>66.666666666666657</v>
      </c>
      <c r="L17" s="13">
        <f t="shared" si="5"/>
        <v>3.4</v>
      </c>
      <c r="M17" s="78" t="s">
        <v>35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73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6"/>
      <c r="DI17" s="96"/>
      <c r="DJ17" s="77">
        <v>115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38</v>
      </c>
      <c r="B18" s="57">
        <v>80</v>
      </c>
      <c r="C18" s="57">
        <v>178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132</v>
      </c>
      <c r="K18" s="17">
        <f t="shared" si="4"/>
        <v>50</v>
      </c>
      <c r="L18" s="13">
        <f t="shared" si="5"/>
        <v>3.4</v>
      </c>
      <c r="M18" s="78" t="s">
        <v>35</v>
      </c>
      <c r="N18" s="40">
        <f t="shared" si="3"/>
        <v>2.5</v>
      </c>
      <c r="O18" s="60">
        <v>2.7</v>
      </c>
      <c r="P18" s="97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8"/>
      <c r="DG18" s="67"/>
      <c r="DH18" s="96"/>
      <c r="DI18" s="96"/>
      <c r="DJ18" s="77">
        <v>80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39</v>
      </c>
      <c r="B19" s="39">
        <v>104</v>
      </c>
      <c r="C19" s="39">
        <v>796</v>
      </c>
      <c r="D19" s="57">
        <v>7</v>
      </c>
      <c r="E19" s="57">
        <v>9</v>
      </c>
      <c r="F19" s="57">
        <v>5</v>
      </c>
      <c r="G19" s="57">
        <v>8</v>
      </c>
      <c r="H19" s="57">
        <v>6</v>
      </c>
      <c r="I19" s="57">
        <v>8</v>
      </c>
      <c r="J19" s="39">
        <v>546</v>
      </c>
      <c r="K19" s="17">
        <f t="shared" si="4"/>
        <v>71.428571428571431</v>
      </c>
      <c r="L19" s="13">
        <f t="shared" si="5"/>
        <v>4.08</v>
      </c>
      <c r="M19" s="78" t="s">
        <v>20</v>
      </c>
      <c r="N19" s="40">
        <f t="shared" si="3"/>
        <v>6.7307692307692308</v>
      </c>
      <c r="O19" s="60">
        <v>9.1</v>
      </c>
      <c r="P19" s="97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8"/>
      <c r="DG19" s="67"/>
      <c r="DH19" s="96"/>
      <c r="DI19" s="96"/>
      <c r="DJ19" s="77">
        <v>104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70</v>
      </c>
      <c r="B20" s="39">
        <v>60</v>
      </c>
      <c r="C20" s="39">
        <v>588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446</v>
      </c>
      <c r="K20" s="17">
        <f t="shared" si="4"/>
        <v>80</v>
      </c>
      <c r="L20" s="13">
        <f>H20*3.4/F20</f>
        <v>3.4</v>
      </c>
      <c r="M20" s="78" t="s">
        <v>40</v>
      </c>
      <c r="N20" s="40">
        <f t="shared" si="3"/>
        <v>8.3333333333333321</v>
      </c>
      <c r="O20" s="60">
        <v>9.8000000000000007</v>
      </c>
      <c r="P20" s="97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8"/>
      <c r="DG20" s="67"/>
      <c r="DH20" s="96"/>
      <c r="DI20" s="96"/>
      <c r="DJ20" s="77">
        <v>60</v>
      </c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55</v>
      </c>
      <c r="B21" s="39">
        <v>25</v>
      </c>
      <c r="C21" s="39">
        <v>343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243</v>
      </c>
      <c r="K21" s="17">
        <f t="shared" si="4"/>
        <v>75</v>
      </c>
      <c r="L21" s="13">
        <f t="shared" si="5"/>
        <v>3.4</v>
      </c>
      <c r="M21" s="78" t="s">
        <v>41</v>
      </c>
      <c r="N21" s="40">
        <f t="shared" si="3"/>
        <v>16</v>
      </c>
      <c r="O21" s="60">
        <v>8.6</v>
      </c>
      <c r="P21" s="97">
        <f t="shared" si="6"/>
        <v>3</v>
      </c>
      <c r="Q21" s="39"/>
      <c r="R21" s="39"/>
      <c r="S21" s="74"/>
      <c r="T21" s="75"/>
      <c r="U21" s="75"/>
      <c r="V21" s="74"/>
      <c r="W21" s="74" t="s">
        <v>75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8"/>
      <c r="DG21" s="67"/>
      <c r="DH21" s="96"/>
      <c r="DI21" s="96"/>
      <c r="DJ21" s="77">
        <v>25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42</v>
      </c>
      <c r="B22" s="57">
        <v>75</v>
      </c>
      <c r="C22" s="57">
        <v>1629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1309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40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/>
      <c r="T22" s="63"/>
      <c r="U22" s="75" t="s">
        <v>65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8"/>
      <c r="DG22" s="67"/>
      <c r="DH22" s="67"/>
      <c r="DI22" s="67"/>
      <c r="DJ22" s="67">
        <v>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50</v>
      </c>
      <c r="B23" s="57">
        <v>50</v>
      </c>
      <c r="C23" s="57">
        <v>236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158</v>
      </c>
      <c r="K23" s="17">
        <f>F23/D23*100</f>
        <v>100</v>
      </c>
      <c r="L23" s="13">
        <f t="shared" si="5"/>
        <v>3.4</v>
      </c>
      <c r="M23" s="78" t="s">
        <v>51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8"/>
      <c r="DG23" s="67"/>
      <c r="DH23" s="67"/>
      <c r="DI23" s="67"/>
      <c r="DJ23" s="67">
        <v>50</v>
      </c>
      <c r="DK23" s="1" t="s">
        <v>24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19822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168</v>
      </c>
      <c r="F24" s="42">
        <f t="shared" si="10"/>
        <v>131</v>
      </c>
      <c r="G24" s="42">
        <f>G23+G22+G21+G20+G19+G18+G17+G16+G15+G14+G13+G11+G10</f>
        <v>135</v>
      </c>
      <c r="H24" s="42">
        <f>H23+H22+H21+H20+H19+H18+H17+H16+H15+H14+H13+H12+H11+H10</f>
        <v>140</v>
      </c>
      <c r="I24" s="42">
        <f t="shared" si="10"/>
        <v>147</v>
      </c>
      <c r="J24" s="42">
        <f>J23+J22+J21+J20+J19+J18+J17+J16+J15+J14+J13+J11+J10</f>
        <v>16335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11.8</v>
      </c>
      <c r="P24" s="39">
        <f>P23+P22+P21+P20+P19+P18+P17+P16+P15+P14+P13+P12+P11+P10</f>
        <v>140</v>
      </c>
      <c r="Q24" s="45">
        <f>Q10+Q11+Q12+Q13+Q14+Q15+Q16+Q17+Q18+Q19+Q20+Q21+Q22+Q23</f>
        <v>19</v>
      </c>
      <c r="R24" s="45">
        <f t="shared" ref="R24" si="11">R10+R11+R12+R13+R14+R15+R16+R17+R18+R19+R20+R21+R23</f>
        <v>0</v>
      </c>
      <c r="S24" s="45">
        <f>S23+S22+S21+S20+S19+S18+S17+S16+S15+S14+S13+S12+S11+S10</f>
        <v>20</v>
      </c>
      <c r="T24" s="45">
        <f>T10+T11+T12+T13+T14+T15+T16+T17+T18+T19+T20+T21+T23+T22</f>
        <v>0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7300</v>
      </c>
      <c r="DH24" s="50">
        <f>DH12+DH11+DH10</f>
        <v>0</v>
      </c>
      <c r="DI24" s="51">
        <f>SUM(DI10:DI14)</f>
        <v>0</v>
      </c>
      <c r="DJ24" s="52">
        <f>SUM(DJ10:DJ23)</f>
        <v>669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54885</v>
      </c>
      <c r="D25" s="16">
        <f>D24+D9</f>
        <v>439</v>
      </c>
      <c r="E25" s="16">
        <f>E24+E9</f>
        <v>433</v>
      </c>
      <c r="F25" s="25">
        <f t="shared" si="14"/>
        <v>398</v>
      </c>
      <c r="G25" s="25">
        <f t="shared" si="14"/>
        <v>380</v>
      </c>
      <c r="H25" s="16">
        <f t="shared" si="14"/>
        <v>444</v>
      </c>
      <c r="I25" s="16">
        <f t="shared" si="14"/>
        <v>418</v>
      </c>
      <c r="J25" s="16">
        <f>J24+J9</f>
        <v>53521</v>
      </c>
      <c r="K25" s="17">
        <f t="shared" si="4"/>
        <v>90.66059225512528</v>
      </c>
      <c r="L25" s="13">
        <f>H25*3.4/F25</f>
        <v>3.7929648241206029</v>
      </c>
      <c r="M25" s="26">
        <f>(M9+M24)/2</f>
        <v>3.1779545454545453</v>
      </c>
      <c r="N25" s="27">
        <f>D25/B25*100</f>
        <v>16.884615384615383</v>
      </c>
      <c r="O25" s="27">
        <v>16.100000000000001</v>
      </c>
      <c r="P25" s="28">
        <f>P24+P9</f>
        <v>444</v>
      </c>
      <c r="Q25" s="16">
        <f>Q24+Q9</f>
        <v>47</v>
      </c>
      <c r="R25" s="16">
        <f>R24+R9</f>
        <v>3</v>
      </c>
      <c r="S25" s="16">
        <f t="shared" ref="S25:U25" si="15">S9+S24</f>
        <v>84</v>
      </c>
      <c r="T25" s="16">
        <f t="shared" si="15"/>
        <v>0</v>
      </c>
      <c r="U25" s="16">
        <f t="shared" si="15"/>
        <v>474</v>
      </c>
      <c r="V25" s="18" t="s">
        <v>86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15070</v>
      </c>
      <c r="DH25" s="30" t="e">
        <f>DH24+DH9</f>
        <v>#REF!</v>
      </c>
      <c r="DI25" s="30" t="e">
        <f>DI24+DI9</f>
        <v>#REF!</v>
      </c>
      <c r="DJ25" s="31">
        <f>DJ24+DJ9</f>
        <v>1919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5">
        <f>D25-E25</f>
        <v>6</v>
      </c>
      <c r="E26" s="126"/>
      <c r="F26" s="125">
        <f>F25-G25</f>
        <v>18</v>
      </c>
      <c r="G26" s="126"/>
      <c r="H26" s="127">
        <f>H25-I25</f>
        <v>26</v>
      </c>
      <c r="I26" s="128"/>
      <c r="J26" s="33"/>
      <c r="K26" s="34"/>
      <c r="L26" s="21" t="s">
        <v>28</v>
      </c>
      <c r="M26" s="21"/>
      <c r="N26" s="21"/>
      <c r="O26" s="21"/>
      <c r="P26" s="35"/>
      <c r="Q26" s="22" t="s">
        <v>82</v>
      </c>
      <c r="R26" s="22" t="s">
        <v>77</v>
      </c>
      <c r="S26" s="22" t="s">
        <v>83</v>
      </c>
      <c r="T26" s="22" t="s">
        <v>79</v>
      </c>
      <c r="U26" s="22" t="s">
        <v>80</v>
      </c>
      <c r="V26" s="22" t="s">
        <v>37</v>
      </c>
      <c r="W26" s="92">
        <v>652</v>
      </c>
      <c r="X26" s="99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18380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2022-05-16T03:17:26Z</cp:lastPrinted>
  <dcterms:created xsi:type="dcterms:W3CDTF">2020-08-31T08:55:27Z</dcterms:created>
  <dcterms:modified xsi:type="dcterms:W3CDTF">2022-05-16T03:36:10Z</dcterms:modified>
</cp:coreProperties>
</file>