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<sst xmlns="http://schemas.openxmlformats.org/spreadsheetml/2006/main" count="329" uniqueCount="82">
  <si>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</si>
  <si>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</si>
  <si>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</si>
  <si>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</si>
  <si>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</si>
  <si>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</si>
  <si>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</si>
  <si>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</si>
  <si>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</si>
  <si>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</si>
  <si>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</si>
  <si>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</si>
  <si>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</si>
  <si>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</si>
  <si>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</si>
  <si>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</si>
  <si>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</si>
  <si>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</si>
  <si>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</si>
  <si>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</si>
  <si>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</si>
  <si>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</si>
  <si>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</si>
  <si>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</si>
  <si>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</si>
  <si>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</si>
  <si>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</si>
  <si>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</si>
  <si>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</si>
  <si>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</si>
  <si>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</si>
  <si>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</si>
  <si>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</si>
  <si>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</si>
  <si>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</si>
  <si>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</si>
  <si>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</si>
  <si>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</si>
  <si>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</si>
  <si>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</si>
  <si>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</si>
  <si>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</si>
  <si>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</si>
  <si>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</si>
  <si>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</si>
  <si>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</si>
  <si>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</si>
  <si>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</si>
  <si>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</si>
  <si>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</si>
  <si>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</si>
  <si>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</si>
  <si>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</si>
  <si>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</si>
  <si>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</si>
  <si>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</si>
  <si>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</si>
  <si>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</si>
  <si>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</si>
  <si>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</si>
  <si>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</si>
  <si>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</si>
  <si>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</si>
  <si>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</si>
  <si>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</si>
  <si>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</si>
  <si>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101</t>
  </si>
  <si>
    <t>14</t>
  </si>
  <si>
    <t>28</t>
  </si>
  <si>
    <t>49</t>
  </si>
  <si>
    <t>30</t>
  </si>
  <si>
    <t>10</t>
  </si>
  <si>
    <t>1</t>
  </si>
  <si>
    <t>19</t>
  </si>
  <si>
    <t>23</t>
  </si>
  <si>
    <t>Надой н/т коров на 01.04. 2022</t>
  </si>
  <si>
    <t>7</t>
  </si>
  <si>
    <t>100</t>
  </si>
  <si>
    <t>КФХ Староворцев С.В.</t>
  </si>
  <si>
    <t>363</t>
  </si>
  <si>
    <t>СВОДКА ПО НАДОЮ МОЛОКА ЗА 06.04.2022 года</t>
  </si>
  <si>
    <t>3,42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</si>
</sst>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0" fontId="13" fillId="0" borderId="0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W7" sqref="W7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0" t="s">
        <v>80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/>
      <c r="DJ1" s="120"/>
    </row>
    <row r="2" spans="1:194" ht="12.75" customHeight="1">
      <c r="A2" s="121" t="s">
        <v>29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9" t="s">
        <v>0</v>
      </c>
      <c r="B4" s="122" t="s">
        <v>1</v>
      </c>
      <c r="C4" s="109" t="s">
        <v>61</v>
      </c>
      <c r="D4" s="113" t="s">
        <v>2</v>
      </c>
      <c r="E4" s="114"/>
      <c r="F4" s="114"/>
      <c r="G4" s="114"/>
      <c r="H4" s="114"/>
      <c r="I4" s="115"/>
      <c r="J4" s="109" t="s">
        <v>60</v>
      </c>
      <c r="K4" s="116" t="s">
        <v>3</v>
      </c>
      <c r="L4" s="109" t="s">
        <v>4</v>
      </c>
      <c r="M4" s="109" t="s">
        <v>5</v>
      </c>
      <c r="N4" s="128" t="s">
        <v>6</v>
      </c>
      <c r="O4" s="129"/>
      <c r="P4" s="109" t="s">
        <v>53</v>
      </c>
      <c r="Q4" s="111" t="s">
        <v>7</v>
      </c>
      <c r="R4" s="112"/>
      <c r="S4" s="113" t="s">
        <v>8</v>
      </c>
      <c r="T4" s="114"/>
      <c r="U4" s="115"/>
      <c r="V4" s="116" t="s">
        <v>9</v>
      </c>
      <c r="W4" s="118" t="s">
        <v>75</v>
      </c>
      <c r="X4" s="119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7" t="s">
        <v>10</v>
      </c>
      <c r="DH4" s="107" t="s">
        <v>10</v>
      </c>
      <c r="DI4" s="107" t="s">
        <v>11</v>
      </c>
      <c r="DJ4" s="124" t="s">
        <v>12</v>
      </c>
    </row>
    <row r="5" spans="1:194" ht="53.25" customHeight="1" thickBot="1">
      <c r="A5" s="110"/>
      <c r="B5" s="123"/>
      <c r="C5" s="110"/>
      <c r="D5" s="126" t="s">
        <v>58</v>
      </c>
      <c r="E5" s="127"/>
      <c r="F5" s="126" t="s">
        <v>59</v>
      </c>
      <c r="G5" s="127"/>
      <c r="H5" s="126" t="s">
        <v>64</v>
      </c>
      <c r="I5" s="127"/>
      <c r="J5" s="110"/>
      <c r="K5" s="117"/>
      <c r="L5" s="110"/>
      <c r="M5" s="110"/>
      <c r="N5" s="9" t="s">
        <v>57</v>
      </c>
      <c r="O5" s="9" t="s">
        <v>48</v>
      </c>
      <c r="P5" s="110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7"/>
      <c r="W5" s="102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8"/>
      <c r="DH5" s="108"/>
      <c r="DI5" s="108"/>
      <c r="DJ5" s="125"/>
    </row>
    <row r="6" spans="1:194" ht="23.25" customHeight="1" thickBot="1">
      <c r="A6" s="56" t="s">
        <v>19</v>
      </c>
      <c r="B6" s="57">
        <v>905</v>
      </c>
      <c r="C6" s="39">
        <v>22600</v>
      </c>
      <c r="D6" s="39">
        <v>241</v>
      </c>
      <c r="E6" s="39">
        <v>195</v>
      </c>
      <c r="F6" s="39">
        <v>234</v>
      </c>
      <c r="G6" s="39">
        <v>179</v>
      </c>
      <c r="H6" s="39">
        <v>267</v>
      </c>
      <c r="I6" s="39">
        <v>201</v>
      </c>
      <c r="J6" s="39">
        <v>24538</v>
      </c>
      <c r="K6" s="58">
        <v>94</v>
      </c>
      <c r="L6" s="13">
        <v>3.9</v>
      </c>
      <c r="M6" s="59" t="s">
        <v>81</v>
      </c>
      <c r="N6" s="40">
        <v>26.6</v>
      </c>
      <c r="O6" s="60">
        <v>21.7</v>
      </c>
      <c r="P6" s="39">
        <f>H6</f>
        <v>267</v>
      </c>
      <c r="Q6" s="61">
        <v>34</v>
      </c>
      <c r="R6" s="62" t="s">
        <v>72</v>
      </c>
      <c r="S6" s="57">
        <v>44</v>
      </c>
      <c r="T6" s="63">
        <v>13</v>
      </c>
      <c r="U6" s="64">
        <v>275</v>
      </c>
      <c r="V6" s="65"/>
      <c r="W6" s="39">
        <v>246</v>
      </c>
      <c r="X6" s="60">
        <v>29.9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4450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39"/>
      <c r="E7" s="39">
        <v>17</v>
      </c>
      <c r="F7" s="39"/>
      <c r="G7" s="39">
        <v>14</v>
      </c>
      <c r="H7" s="39"/>
      <c r="I7" s="39">
        <v>15</v>
      </c>
      <c r="J7" s="39"/>
      <c r="K7" s="58"/>
      <c r="L7" s="13"/>
      <c r="M7" s="59"/>
      <c r="N7" s="40"/>
      <c r="O7" s="60">
        <v>11.9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ht="21" customHeight="1" thickBot="1">
      <c r="A8" s="56" t="s">
        <v>23</v>
      </c>
      <c r="B8" s="57">
        <v>250</v>
      </c>
      <c r="C8" s="68">
        <v>1210</v>
      </c>
      <c r="D8" s="39">
        <v>15</v>
      </c>
      <c r="E8" s="39">
        <v>20</v>
      </c>
      <c r="F8" s="39">
        <v>14</v>
      </c>
      <c r="G8" s="39">
        <v>16</v>
      </c>
      <c r="H8" s="39">
        <v>15</v>
      </c>
      <c r="I8" s="39">
        <v>17</v>
      </c>
      <c r="J8" s="39">
        <v>1153</v>
      </c>
      <c r="K8" s="58">
        <v>93</v>
      </c>
      <c r="L8" s="13">
        <v>3.8</v>
      </c>
      <c r="M8" s="59" t="s">
        <v>24</v>
      </c>
      <c r="N8" s="40">
        <f>D8/B8*100</f>
        <v>6</v>
      </c>
      <c r="O8" s="60">
        <v>8</v>
      </c>
      <c r="P8" s="39">
        <f>H8</f>
        <v>15</v>
      </c>
      <c r="Q8" s="61"/>
      <c r="R8" s="62"/>
      <c r="S8" s="57"/>
      <c r="T8" s="63"/>
      <c r="U8" s="64">
        <v>8</v>
      </c>
      <c r="V8" s="65" t="s">
        <v>38</v>
      </c>
      <c r="W8" s="39">
        <v>74</v>
      </c>
      <c r="X8" s="60">
        <v>17.600000000000001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420</v>
      </c>
      <c r="DH8" s="67"/>
      <c r="DI8" s="67"/>
      <c r="DJ8" s="67"/>
      <c r="DK8" s="1" t="s">
        <v>25</v>
      </c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23810</v>
      </c>
      <c r="D9" s="72">
        <f t="shared" si="0"/>
        <v>256</v>
      </c>
      <c r="E9" s="16">
        <f t="shared" si="0"/>
        <v>232</v>
      </c>
      <c r="F9" s="16">
        <f t="shared" si="0"/>
        <v>248</v>
      </c>
      <c r="G9" s="16">
        <f t="shared" si="0"/>
        <v>209</v>
      </c>
      <c r="H9" s="16">
        <f t="shared" si="0"/>
        <v>282</v>
      </c>
      <c r="I9" s="16">
        <f t="shared" si="0"/>
        <v>233</v>
      </c>
      <c r="J9" s="70">
        <f t="shared" si="0"/>
        <v>25691</v>
      </c>
      <c r="K9" s="17">
        <f>F9/D9*100</f>
        <v>96.875</v>
      </c>
      <c r="L9" s="13">
        <f>H9*3.4/F9</f>
        <v>3.8661290322580641</v>
      </c>
      <c r="M9" s="73">
        <f>(M6+M7+M8)/2</f>
        <v>3.2850000000000001</v>
      </c>
      <c r="N9" s="55">
        <f>D9/B9*100</f>
        <v>22.164502164502164</v>
      </c>
      <c r="O9" s="55">
        <v>18.100000000000001</v>
      </c>
      <c r="P9" s="16">
        <f t="shared" ref="P9:U9" si="1">P6+P7+P8</f>
        <v>282</v>
      </c>
      <c r="Q9" s="16">
        <f>Q8+Q7+Q6</f>
        <v>34</v>
      </c>
      <c r="R9" s="16">
        <f>R8+R7+R6</f>
        <v>1</v>
      </c>
      <c r="S9" s="16">
        <f>S8+S7+S6</f>
        <v>44</v>
      </c>
      <c r="T9" s="16">
        <f>T8+T7+T6</f>
        <v>13</v>
      </c>
      <c r="U9" s="16">
        <f t="shared" si="1"/>
        <v>283</v>
      </c>
      <c r="V9" s="18" t="s">
        <v>38</v>
      </c>
      <c r="W9" s="16">
        <f>W6+W7+W8</f>
        <v>320</v>
      </c>
      <c r="X9" s="55">
        <v>23.7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4870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27</v>
      </c>
      <c r="B10" s="39">
        <v>410</v>
      </c>
      <c r="C10" s="82">
        <v>5033</v>
      </c>
      <c r="D10" s="57">
        <v>67</v>
      </c>
      <c r="E10" s="57">
        <v>70</v>
      </c>
      <c r="F10" s="57">
        <v>53</v>
      </c>
      <c r="G10" s="57">
        <v>56</v>
      </c>
      <c r="H10" s="57">
        <v>59</v>
      </c>
      <c r="I10" s="57">
        <v>64</v>
      </c>
      <c r="J10" s="39">
        <v>4361</v>
      </c>
      <c r="K10" s="17">
        <v>79</v>
      </c>
      <c r="L10" s="13">
        <v>3.8</v>
      </c>
      <c r="M10" s="83">
        <v>3.2</v>
      </c>
      <c r="N10" s="40">
        <v>16.3</v>
      </c>
      <c r="O10" s="60">
        <v>17</v>
      </c>
      <c r="P10" s="39">
        <f t="shared" ref="P10:P17" si="2">H10</f>
        <v>59</v>
      </c>
      <c r="Q10" s="61">
        <v>8</v>
      </c>
      <c r="R10" s="39"/>
      <c r="S10" s="74" t="s">
        <v>71</v>
      </c>
      <c r="T10" s="75" t="s">
        <v>42</v>
      </c>
      <c r="U10" s="76" t="s">
        <v>77</v>
      </c>
      <c r="V10" s="65"/>
      <c r="W10" s="74" t="s">
        <v>66</v>
      </c>
      <c r="X10" s="60">
        <v>20.7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1200</v>
      </c>
      <c r="DH10" s="67"/>
      <c r="DI10" s="67"/>
      <c r="DJ10" s="77">
        <v>0</v>
      </c>
      <c r="DN10" s="130"/>
    </row>
    <row r="11" spans="1:194" ht="21" customHeight="1" thickBot="1">
      <c r="A11" s="84" t="s">
        <v>28</v>
      </c>
      <c r="B11" s="82">
        <v>86</v>
      </c>
      <c r="C11" s="82">
        <v>763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671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1</v>
      </c>
      <c r="R11" s="87"/>
      <c r="S11" s="22"/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450</v>
      </c>
      <c r="DH11" s="67"/>
      <c r="DI11" s="67"/>
      <c r="DJ11" s="77">
        <v>0</v>
      </c>
      <c r="DK11" s="1" t="s">
        <v>29</v>
      </c>
      <c r="DL11" s="1" t="s">
        <v>29</v>
      </c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2" t="s">
        <v>30</v>
      </c>
      <c r="B13" s="82">
        <v>120</v>
      </c>
      <c r="C13" s="82">
        <v>1792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1504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/>
      <c r="R13" s="82"/>
      <c r="S13" s="22"/>
      <c r="T13" s="88"/>
      <c r="U13" s="88" t="s">
        <v>73</v>
      </c>
      <c r="V13" s="22"/>
      <c r="W13" s="22" t="s">
        <v>67</v>
      </c>
      <c r="X13" s="90">
        <v>23.6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</row>
    <row r="14" spans="1:194" ht="19.5" customHeight="1" thickBot="1">
      <c r="A14" s="15" t="s">
        <v>32</v>
      </c>
      <c r="B14" s="39">
        <v>105</v>
      </c>
      <c r="C14" s="39">
        <v>1043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931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/>
      <c r="T14" s="75"/>
      <c r="U14" s="75" t="s">
        <v>42</v>
      </c>
      <c r="V14" s="74"/>
      <c r="W14" s="74" t="s">
        <v>68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1"/>
    </row>
    <row r="16" spans="1:194" ht="16.5" customHeight="1" thickBot="1">
      <c r="A16" s="15" t="s">
        <v>35</v>
      </c>
      <c r="B16" s="39">
        <v>215</v>
      </c>
      <c r="C16" s="39">
        <v>1307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1039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>
        <v>1</v>
      </c>
      <c r="R16" s="39"/>
      <c r="S16" s="74" t="s">
        <v>72</v>
      </c>
      <c r="T16" s="75"/>
      <c r="U16" s="75" t="s">
        <v>74</v>
      </c>
      <c r="V16" s="74"/>
      <c r="W16" s="74" t="s">
        <v>69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</row>
    <row r="17" spans="1:194" ht="17.25" customHeight="1" thickBot="1">
      <c r="A17" s="15" t="s">
        <v>37</v>
      </c>
      <c r="B17" s="39">
        <v>115</v>
      </c>
      <c r="C17" s="39">
        <v>351</v>
      </c>
      <c r="D17" s="57">
        <v>6</v>
      </c>
      <c r="E17" s="57">
        <v>4</v>
      </c>
      <c r="F17" s="57">
        <v>4</v>
      </c>
      <c r="G17" s="57">
        <v>3</v>
      </c>
      <c r="H17" s="57">
        <v>4</v>
      </c>
      <c r="I17" s="57">
        <v>3</v>
      </c>
      <c r="J17" s="39">
        <v>257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4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38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</row>
    <row r="18" spans="1:194" ht="18" customHeight="1" thickBot="1">
      <c r="A18" s="15" t="s">
        <v>39</v>
      </c>
      <c r="B18" s="57">
        <v>80</v>
      </c>
      <c r="C18" s="57">
        <v>195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94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12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</row>
    <row r="19" spans="1:194" ht="18" customHeight="1" thickBot="1">
      <c r="A19" s="15" t="s">
        <v>40</v>
      </c>
      <c r="B19" s="39">
        <v>104</v>
      </c>
      <c r="C19" s="39">
        <v>420</v>
      </c>
      <c r="D19" s="57">
        <v>6</v>
      </c>
      <c r="E19" s="57">
        <v>8</v>
      </c>
      <c r="F19" s="57">
        <v>5</v>
      </c>
      <c r="G19" s="57">
        <v>7</v>
      </c>
      <c r="H19" s="57">
        <v>5</v>
      </c>
      <c r="I19" s="57">
        <v>7</v>
      </c>
      <c r="J19" s="39">
        <v>324</v>
      </c>
      <c r="K19" s="17">
        <f t="shared" si="4"/>
        <v>83.333333333333343</v>
      </c>
      <c r="L19" s="13">
        <f t="shared" si="5"/>
        <v>3.4</v>
      </c>
      <c r="M19" s="78" t="s">
        <v>21</v>
      </c>
      <c r="N19" s="40">
        <f t="shared" si="3"/>
        <v>5.7692307692307692</v>
      </c>
      <c r="O19" s="60">
        <v>8.1999999999999993</v>
      </c>
      <c r="P19" s="98">
        <f t="shared" si="6"/>
        <v>5</v>
      </c>
      <c r="Q19" s="39"/>
      <c r="R19" s="39"/>
      <c r="S19" s="74"/>
      <c r="T19" s="75"/>
      <c r="U19" s="75"/>
      <c r="V19" s="74"/>
      <c r="W19" s="74" t="s">
        <v>70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</row>
    <row r="20" spans="1:194" ht="18" customHeight="1" thickBot="1">
      <c r="A20" s="15" t="s">
        <v>78</v>
      </c>
      <c r="B20" s="39">
        <v>60</v>
      </c>
      <c r="C20" s="39">
        <v>368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294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/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</row>
    <row r="21" spans="1:194" ht="18" customHeight="1" thickBot="1">
      <c r="A21" s="15" t="s">
        <v>56</v>
      </c>
      <c r="B21" s="39">
        <v>25</v>
      </c>
      <c r="C21" s="39">
        <v>196</v>
      </c>
      <c r="D21" s="57">
        <v>3</v>
      </c>
      <c r="E21" s="57">
        <v>3</v>
      </c>
      <c r="F21" s="57">
        <v>2</v>
      </c>
      <c r="G21" s="57">
        <v>2</v>
      </c>
      <c r="H21" s="57">
        <v>2</v>
      </c>
      <c r="I21" s="57">
        <v>2</v>
      </c>
      <c r="J21" s="39">
        <v>131</v>
      </c>
      <c r="K21" s="17">
        <f t="shared" si="4"/>
        <v>66.666666666666657</v>
      </c>
      <c r="L21" s="13">
        <f t="shared" si="5"/>
        <v>3.4</v>
      </c>
      <c r="M21" s="78" t="s">
        <v>42</v>
      </c>
      <c r="N21" s="40">
        <f t="shared" si="3"/>
        <v>12</v>
      </c>
      <c r="O21" s="60">
        <v>8.6</v>
      </c>
      <c r="P21" s="98">
        <f t="shared" si="6"/>
        <v>2</v>
      </c>
      <c r="Q21" s="39"/>
      <c r="R21" s="39"/>
      <c r="S21" s="74"/>
      <c r="T21" s="75"/>
      <c r="U21" s="75"/>
      <c r="V21" s="74"/>
      <c r="W21" s="74"/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</row>
    <row r="22" spans="1:194" ht="18" customHeight="1" thickBot="1">
      <c r="A22" s="15" t="s">
        <v>43</v>
      </c>
      <c r="B22" s="57">
        <v>75</v>
      </c>
      <c r="C22" s="57">
        <v>938</v>
      </c>
      <c r="D22" s="39">
        <v>11</v>
      </c>
      <c r="E22" s="39">
        <v>7</v>
      </c>
      <c r="F22" s="39">
        <v>9</v>
      </c>
      <c r="G22" s="39">
        <v>5</v>
      </c>
      <c r="H22" s="39">
        <v>9</v>
      </c>
      <c r="I22" s="39">
        <v>6</v>
      </c>
      <c r="J22" s="39">
        <v>932</v>
      </c>
      <c r="K22" s="17">
        <f t="shared" ref="K22" si="7">F22/D22*100</f>
        <v>81.818181818181827</v>
      </c>
      <c r="L22" s="13">
        <f t="shared" ref="L22" si="8">H22*3.4/F22</f>
        <v>3.4</v>
      </c>
      <c r="M22" s="78" t="s">
        <v>41</v>
      </c>
      <c r="N22" s="40">
        <f t="shared" ref="N22" si="9">D22/B22*100</f>
        <v>14.666666666666666</v>
      </c>
      <c r="O22" s="60">
        <v>13.7</v>
      </c>
      <c r="P22" s="39">
        <f t="shared" si="6"/>
        <v>9</v>
      </c>
      <c r="Q22" s="39"/>
      <c r="R22" s="74"/>
      <c r="S22" s="57"/>
      <c r="T22" s="63"/>
      <c r="U22" s="75" t="s">
        <v>68</v>
      </c>
      <c r="V22" s="74"/>
      <c r="W22" s="39">
        <v>40</v>
      </c>
      <c r="X22" s="60">
        <v>20.3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</row>
    <row r="23" spans="1:194" ht="20.25" customHeight="1" thickBot="1">
      <c r="A23" s="15" t="s">
        <v>51</v>
      </c>
      <c r="B23" s="57">
        <v>50</v>
      </c>
      <c r="C23" s="57">
        <v>96</v>
      </c>
      <c r="D23" s="39">
        <v>1</v>
      </c>
      <c r="E23" s="39">
        <v>2</v>
      </c>
      <c r="F23" s="39">
        <v>1</v>
      </c>
      <c r="G23" s="39">
        <v>2</v>
      </c>
      <c r="H23" s="39">
        <v>1</v>
      </c>
      <c r="I23" s="39">
        <v>2</v>
      </c>
      <c r="J23" s="39">
        <v>92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2</v>
      </c>
      <c r="O23" s="60">
        <v>5.7</v>
      </c>
      <c r="P23" s="39">
        <f t="shared" si="6"/>
        <v>1</v>
      </c>
      <c r="Q23" s="39"/>
      <c r="R23" s="74"/>
      <c r="S23" s="57"/>
      <c r="T23" s="63"/>
      <c r="U23" s="75"/>
      <c r="V23" s="74"/>
      <c r="W23" s="39">
        <v>0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12795</v>
      </c>
      <c r="D24" s="42">
        <f>D10+D11+D12+D13+D14+D15+D16+D17+D18+D19+D20+D21+D22+D23</f>
        <v>159</v>
      </c>
      <c r="E24" s="42">
        <f t="shared" ref="E24:I24" si="10">E10+E11+E12+E13+E14+E15+E16+E17+E18+E19+E20+E21+E22+E23</f>
        <v>168</v>
      </c>
      <c r="F24" s="42">
        <f t="shared" si="10"/>
        <v>126</v>
      </c>
      <c r="G24" s="42">
        <f>G23+G22+G21+G20+G19+G18+G17+G16+G15+G14+G13+G11+G10</f>
        <v>132</v>
      </c>
      <c r="H24" s="42">
        <f>H23+H22+H21+H20+H19+H18+H17+H16+H15+H14+H13+H12+H11+H10</f>
        <v>134</v>
      </c>
      <c r="I24" s="42">
        <f t="shared" si="10"/>
        <v>145</v>
      </c>
      <c r="J24" s="42">
        <f>J23+J22+J21+J20+J19+J18+J17+J16+J15+J14+J13+J11+J10</f>
        <v>10833</v>
      </c>
      <c r="K24" s="17">
        <f t="shared" si="4"/>
        <v>79.245283018867923</v>
      </c>
      <c r="L24" s="13">
        <f>H24*3.4/F24</f>
        <v>3.6158730158730155</v>
      </c>
      <c r="M24" s="43">
        <f>(M10+M11+M13+M14+M16+M17+M18+M19+M20+M21+M23)/11</f>
        <v>3.0909090909090908</v>
      </c>
      <c r="N24" s="40">
        <f t="shared" si="3"/>
        <v>11.003460207612457</v>
      </c>
      <c r="O24" s="44">
        <v>11.4</v>
      </c>
      <c r="P24" s="39">
        <f>P23+P22+P21+P20+P19+P18+P17+P16+P15+P14+P13+P12+P11+P10</f>
        <v>134</v>
      </c>
      <c r="Q24" s="45">
        <f>Q10+Q11+Q12+Q13+Q14+Q15+Q16+Q17+Q18+Q19+Q20+Q21+Q22+Q23</f>
        <v>10</v>
      </c>
      <c r="R24" s="45">
        <f t="shared" ref="R24" si="11">R10+R11+R12+R13+R14+R15+R16+R17+R18+R19+R20+R21+R23</f>
        <v>0</v>
      </c>
      <c r="S24" s="45">
        <f>S23+S22+S21+S20+S19+S18+S17+S16+S15+S14+S13+S12+S11+S10</f>
        <v>11</v>
      </c>
      <c r="T24" s="45">
        <f>T10+T11+T12+T13+T14+T15+T16+T17+T18+T19+T20+T21+T23+T22</f>
        <v>3</v>
      </c>
      <c r="U24" s="45">
        <f>U23+U22+U21+U20+U19+U18+U17+U16+U15+U14+U13+U12+U11+U10</f>
        <v>173</v>
      </c>
      <c r="V24" s="46"/>
      <c r="W24" s="45">
        <f>W10+W11+W12+W13+W14+W15+W16+W17+W18+W19+W20+W21+W22+W23</f>
        <v>298</v>
      </c>
      <c r="X24" s="47">
        <v>21.3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6850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J25" si="14">B24+B9</f>
        <v>2600</v>
      </c>
      <c r="C25" s="16">
        <f>C9+C24</f>
        <v>36605</v>
      </c>
      <c r="D25" s="16">
        <f>D24+D9</f>
        <v>415</v>
      </c>
      <c r="E25" s="16">
        <f>E24+E9</f>
        <v>400</v>
      </c>
      <c r="F25" s="25">
        <f t="shared" si="14"/>
        <v>374</v>
      </c>
      <c r="G25" s="25">
        <f t="shared" si="14"/>
        <v>341</v>
      </c>
      <c r="H25" s="16">
        <f t="shared" si="14"/>
        <v>416</v>
      </c>
      <c r="I25" s="16">
        <f t="shared" si="14"/>
        <v>378</v>
      </c>
      <c r="J25" s="16">
        <f t="shared" si="14"/>
        <v>36524</v>
      </c>
      <c r="K25" s="17">
        <f t="shared" si="4"/>
        <v>90.120481927710841</v>
      </c>
      <c r="L25" s="13">
        <f>H25*3.4/F25</f>
        <v>3.7818181818181813</v>
      </c>
      <c r="M25" s="26">
        <f>(M9+M24)/2</f>
        <v>3.1879545454545455</v>
      </c>
      <c r="N25" s="27">
        <f>D25/B25*100</f>
        <v>15.96153846153846</v>
      </c>
      <c r="O25" s="27">
        <v>14.5</v>
      </c>
      <c r="P25" s="28">
        <f>P24+P9</f>
        <v>416</v>
      </c>
      <c r="Q25" s="16">
        <f>Q24+Q9</f>
        <v>44</v>
      </c>
      <c r="R25" s="16">
        <f>R24+R9</f>
        <v>1</v>
      </c>
      <c r="S25" s="16">
        <f t="shared" ref="S25:U25" si="15">S9+S24</f>
        <v>55</v>
      </c>
      <c r="T25" s="16">
        <f t="shared" si="15"/>
        <v>16</v>
      </c>
      <c r="U25" s="16">
        <f t="shared" si="15"/>
        <v>456</v>
      </c>
      <c r="V25" s="18"/>
      <c r="W25" s="16">
        <f>W9+W24</f>
        <v>618</v>
      </c>
      <c r="X25" s="27">
        <v>21.8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11720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03">
        <f>D25-E25</f>
        <v>15</v>
      </c>
      <c r="E26" s="104"/>
      <c r="F26" s="103">
        <f>F25-G25</f>
        <v>33</v>
      </c>
      <c r="G26" s="104"/>
      <c r="H26" s="105">
        <f>H25-I25</f>
        <v>38</v>
      </c>
      <c r="I26" s="106"/>
      <c r="J26" s="33"/>
      <c r="K26" s="34"/>
      <c r="L26" s="21" t="s">
        <v>29</v>
      </c>
      <c r="M26" s="21"/>
      <c r="N26" s="21"/>
      <c r="O26" s="21"/>
      <c r="P26" s="35"/>
      <c r="Q26" s="22" t="s">
        <v>74</v>
      </c>
      <c r="R26" s="22" t="s">
        <v>38</v>
      </c>
      <c r="S26" s="22" t="s">
        <v>73</v>
      </c>
      <c r="T26" s="22" t="s">
        <v>76</v>
      </c>
      <c r="U26" s="22" t="s">
        <v>79</v>
      </c>
      <c r="V26" s="22" t="s">
        <v>38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12790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2022-04-07T03:23:27Z</cp:lastPrinted>
  <dcterms:created xsi:type="dcterms:W3CDTF">2020-08-31T08:55:27Z</dcterms:created>
  <dcterms:modified xsi:type="dcterms:W3CDTF">2022-04-07T03:24:12Z</dcterms:modified>
</cp:coreProperties>
</file>