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/>
  <c r="T9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<sst xmlns="http://schemas.openxmlformats.org/spreadsheetml/2006/main" count="336" uniqueCount="89">
  <si>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</si>
  <si>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</si>
  <si>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</si>
  <si>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</si>
  <si>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</si>
  <si>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</si>
  <si>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</si>
  <si>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</si>
  <si>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</si>
  <si>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</si>
  <si>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</si>
  <si>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</si>
  <si>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</si>
  <si>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</si>
  <si>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</si>
  <si>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</si>
  <si>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</si>
  <si>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</si>
  <si>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</si>
  <si>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</si>
  <si>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</si>
  <si>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</si>
  <si>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</si>
  <si>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</si>
  <si>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</si>
  <si>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</si>
  <si>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</si>
  <si>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</si>
  <si>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</si>
  <si>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</si>
  <si>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</si>
  <si>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</si>
  <si>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</si>
  <si>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</si>
  <si>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</si>
  <si>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</si>
  <si>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</si>
  <si>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</si>
  <si>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</si>
  <si>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</si>
  <si>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</si>
  <si>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</si>
  <si>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</si>
  <si>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</si>
  <si>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</si>
  <si>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</si>
  <si>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</si>
  <si>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</si>
  <si>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</si>
  <si>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</si>
  <si>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</si>
  <si>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</si>
  <si>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</si>
  <si>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</si>
  <si>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</si>
  <si>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</si>
  <si>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</si>
  <si>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</si>
  <si>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</si>
  <si>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</si>
  <si>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</si>
  <si>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</si>
  <si>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</si>
  <si>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</si>
  <si>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</si>
  <si>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</si>
  <si>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</si>
  <si>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</si>
  <si>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</si>
  <si>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</si>
  <si>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</si>
  <si>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</si>
  <si>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</si>
  <si>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</si>
  <si>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</si>
  <si>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</si>
  <si>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</si>
  <si>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</si>
  <si>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</si>
  <si>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</si>
  <si>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</si>
  <si>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34</t>
  </si>
  <si>
    <t>14</t>
  </si>
  <si>
    <t>370</t>
  </si>
  <si>
    <t>2-2</t>
  </si>
  <si>
    <t>15</t>
  </si>
  <si>
    <t>4</t>
  </si>
  <si>
    <t>3,38</t>
  </si>
  <si>
    <t>СВОДКА ПО НАДОЮ МОЛОКА ЗА 10.04.2022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</si>
</sst>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3" zoomScale="89" zoomScaleNormal="75" zoomScaleSheetLayoutView="89" workbookViewId="0">
      <selection activeCell="J25" sqref="J2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3" t="s">
        <v>88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</row>
    <row r="2" spans="1:194" ht="12.75" customHeight="1">
      <c r="A2" s="104" t="s">
        <v>29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5" t="s">
        <v>0</v>
      </c>
      <c r="B4" s="107" t="s">
        <v>1</v>
      </c>
      <c r="C4" s="105" t="s">
        <v>61</v>
      </c>
      <c r="D4" s="109" t="s">
        <v>2</v>
      </c>
      <c r="E4" s="110"/>
      <c r="F4" s="110"/>
      <c r="G4" s="110"/>
      <c r="H4" s="110"/>
      <c r="I4" s="111"/>
      <c r="J4" s="105" t="s">
        <v>60</v>
      </c>
      <c r="K4" s="112" t="s">
        <v>3</v>
      </c>
      <c r="L4" s="105" t="s">
        <v>4</v>
      </c>
      <c r="M4" s="105" t="s">
        <v>5</v>
      </c>
      <c r="N4" s="120" t="s">
        <v>6</v>
      </c>
      <c r="O4" s="121"/>
      <c r="P4" s="105" t="s">
        <v>53</v>
      </c>
      <c r="Q4" s="126" t="s">
        <v>7</v>
      </c>
      <c r="R4" s="127"/>
      <c r="S4" s="109" t="s">
        <v>8</v>
      </c>
      <c r="T4" s="110"/>
      <c r="U4" s="111"/>
      <c r="V4" s="112" t="s">
        <v>9</v>
      </c>
      <c r="W4" s="128" t="s">
        <v>70</v>
      </c>
      <c r="X4" s="12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4" t="s">
        <v>10</v>
      </c>
      <c r="DH4" s="114" t="s">
        <v>10</v>
      </c>
      <c r="DI4" s="114" t="s">
        <v>11</v>
      </c>
      <c r="DJ4" s="116" t="s">
        <v>12</v>
      </c>
    </row>
    <row r="5" spans="1:194" ht="53.25" customHeight="1" thickBot="1">
      <c r="A5" s="106"/>
      <c r="B5" s="108"/>
      <c r="C5" s="106"/>
      <c r="D5" s="118" t="s">
        <v>58</v>
      </c>
      <c r="E5" s="119"/>
      <c r="F5" s="118" t="s">
        <v>59</v>
      </c>
      <c r="G5" s="119"/>
      <c r="H5" s="118" t="s">
        <v>64</v>
      </c>
      <c r="I5" s="119"/>
      <c r="J5" s="106"/>
      <c r="K5" s="113"/>
      <c r="L5" s="106"/>
      <c r="M5" s="106"/>
      <c r="N5" s="9" t="s">
        <v>57</v>
      </c>
      <c r="O5" s="9" t="s">
        <v>48</v>
      </c>
      <c r="P5" s="106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3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5"/>
      <c r="DH5" s="115"/>
      <c r="DI5" s="115"/>
      <c r="DJ5" s="117"/>
    </row>
    <row r="6" spans="1:194" ht="23.25" customHeight="1" thickBot="1">
      <c r="A6" s="56" t="s">
        <v>19</v>
      </c>
      <c r="B6" s="57">
        <v>905</v>
      </c>
      <c r="C6" s="39">
        <v>23580</v>
      </c>
      <c r="D6" s="39">
        <v>241</v>
      </c>
      <c r="E6" s="39">
        <v>195</v>
      </c>
      <c r="F6" s="39">
        <v>218</v>
      </c>
      <c r="G6" s="39">
        <v>179</v>
      </c>
      <c r="H6" s="39">
        <v>254</v>
      </c>
      <c r="I6" s="39">
        <v>201</v>
      </c>
      <c r="J6" s="39">
        <v>25587</v>
      </c>
      <c r="K6" s="58">
        <v>88</v>
      </c>
      <c r="L6" s="13">
        <v>3.9</v>
      </c>
      <c r="M6" s="59" t="s">
        <v>87</v>
      </c>
      <c r="N6" s="40">
        <v>26.6</v>
      </c>
      <c r="O6" s="60">
        <v>21.7</v>
      </c>
      <c r="P6" s="39">
        <f>H6</f>
        <v>254</v>
      </c>
      <c r="Q6" s="61">
        <v>49</v>
      </c>
      <c r="R6" s="62" t="s">
        <v>67</v>
      </c>
      <c r="S6" s="57">
        <v>78</v>
      </c>
      <c r="T6" s="63">
        <v>20</v>
      </c>
      <c r="U6" s="64">
        <v>282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4600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11.3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31" customFormat="1" ht="21" customHeight="1" thickBot="1">
      <c r="A8" s="56" t="s">
        <v>23</v>
      </c>
      <c r="B8" s="57">
        <v>250</v>
      </c>
      <c r="C8" s="68">
        <v>1270</v>
      </c>
      <c r="D8" s="39">
        <v>15</v>
      </c>
      <c r="E8" s="39">
        <v>20</v>
      </c>
      <c r="F8" s="39">
        <v>14</v>
      </c>
      <c r="G8" s="39">
        <v>16</v>
      </c>
      <c r="H8" s="39">
        <v>15</v>
      </c>
      <c r="I8" s="39">
        <v>17</v>
      </c>
      <c r="J8" s="39">
        <v>1213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/>
      <c r="R8" s="62"/>
      <c r="S8" s="57">
        <v>7</v>
      </c>
      <c r="T8" s="63">
        <v>3</v>
      </c>
      <c r="U8" s="64">
        <v>13</v>
      </c>
      <c r="V8" s="65" t="s">
        <v>38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420</v>
      </c>
      <c r="DH8" s="67"/>
      <c r="DI8" s="67"/>
      <c r="DJ8" s="67"/>
      <c r="DK8" s="1" t="s">
        <v>25</v>
      </c>
      <c r="DL8" s="1"/>
      <c r="DM8" s="1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24850</v>
      </c>
      <c r="D9" s="72">
        <f t="shared" si="0"/>
        <v>256</v>
      </c>
      <c r="E9" s="16">
        <f t="shared" si="0"/>
        <v>231</v>
      </c>
      <c r="F9" s="16">
        <f t="shared" si="0"/>
        <v>232</v>
      </c>
      <c r="G9" s="16">
        <f t="shared" si="0"/>
        <v>208</v>
      </c>
      <c r="H9" s="16">
        <f t="shared" si="0"/>
        <v>269</v>
      </c>
      <c r="I9" s="16">
        <f t="shared" si="0"/>
        <v>232</v>
      </c>
      <c r="J9" s="70">
        <f t="shared" si="0"/>
        <v>26800</v>
      </c>
      <c r="K9" s="17">
        <f>F9/D9*100</f>
        <v>90.625</v>
      </c>
      <c r="L9" s="13">
        <f>H9*3.4/F9</f>
        <v>3.942241379310345</v>
      </c>
      <c r="M9" s="73">
        <f>(M6+M7+M8)/2</f>
        <v>3.2649999999999997</v>
      </c>
      <c r="N9" s="55">
        <f>D9/B9*100</f>
        <v>22.164502164502164</v>
      </c>
      <c r="O9" s="55">
        <v>18.100000000000001</v>
      </c>
      <c r="P9" s="16">
        <f t="shared" ref="P9:U9" si="1">P6+P7+P8</f>
        <v>269</v>
      </c>
      <c r="Q9" s="16">
        <f>Q8+Q7+Q6</f>
        <v>49</v>
      </c>
      <c r="R9" s="16">
        <f>R8+R7+R6</f>
        <v>1</v>
      </c>
      <c r="S9" s="16">
        <f>S8+S7+S6</f>
        <v>85</v>
      </c>
      <c r="T9" s="16">
        <f>T8+T7+T6</f>
        <v>23</v>
      </c>
      <c r="U9" s="16">
        <f t="shared" si="1"/>
        <v>295</v>
      </c>
      <c r="V9" s="18" t="s">
        <v>38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5020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31" customFormat="1" ht="18.75" customHeight="1" thickBot="1">
      <c r="A10" s="15" t="s">
        <v>27</v>
      </c>
      <c r="B10" s="39">
        <v>410</v>
      </c>
      <c r="C10" s="82">
        <v>5308</v>
      </c>
      <c r="D10" s="57">
        <v>69</v>
      </c>
      <c r="E10" s="57">
        <v>71</v>
      </c>
      <c r="F10" s="57">
        <v>55</v>
      </c>
      <c r="G10" s="57">
        <v>57</v>
      </c>
      <c r="H10" s="57">
        <v>61</v>
      </c>
      <c r="I10" s="57">
        <v>65</v>
      </c>
      <c r="J10" s="39">
        <v>4604</v>
      </c>
      <c r="K10" s="17">
        <v>79</v>
      </c>
      <c r="L10" s="13">
        <v>3.8</v>
      </c>
      <c r="M10" s="83">
        <v>3.2</v>
      </c>
      <c r="N10" s="40">
        <v>16.8</v>
      </c>
      <c r="O10" s="60">
        <v>17.3</v>
      </c>
      <c r="P10" s="39">
        <f t="shared" ref="P10:P17" si="2">H10</f>
        <v>61</v>
      </c>
      <c r="Q10" s="61">
        <v>12</v>
      </c>
      <c r="R10" s="39"/>
      <c r="S10" s="74" t="s">
        <v>85</v>
      </c>
      <c r="T10" s="75" t="s">
        <v>42</v>
      </c>
      <c r="U10" s="76" t="s">
        <v>71</v>
      </c>
      <c r="V10" s="65"/>
      <c r="W10" s="74" t="s">
        <v>73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1300</v>
      </c>
      <c r="DH10" s="67"/>
      <c r="DI10" s="67"/>
      <c r="DJ10" s="77">
        <v>0</v>
      </c>
      <c r="DK10" s="1"/>
      <c r="DL10" s="1"/>
      <c r="DM10" s="1"/>
      <c r="DN10" s="132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  <c r="FD10" s="130"/>
      <c r="FE10" s="130"/>
      <c r="FF10" s="130"/>
      <c r="FG10" s="130"/>
      <c r="FH10" s="130"/>
      <c r="FI10" s="130"/>
      <c r="FJ10" s="130"/>
      <c r="FK10" s="130"/>
      <c r="FL10" s="130"/>
      <c r="FM10" s="130"/>
      <c r="FN10" s="130"/>
      <c r="FO10" s="130"/>
      <c r="FP10" s="130"/>
      <c r="FQ10" s="130"/>
      <c r="FR10" s="130"/>
      <c r="FS10" s="130"/>
      <c r="FT10" s="130"/>
      <c r="FU10" s="130"/>
      <c r="FV10" s="130"/>
      <c r="FW10" s="130"/>
      <c r="FX10" s="130"/>
      <c r="FY10" s="130"/>
      <c r="FZ10" s="130"/>
      <c r="GA10" s="130"/>
      <c r="GB10" s="130"/>
      <c r="GC10" s="130"/>
      <c r="GD10" s="130"/>
      <c r="GE10" s="130"/>
      <c r="GF10" s="130"/>
      <c r="GG10" s="130"/>
      <c r="GH10" s="130"/>
      <c r="GI10" s="130"/>
      <c r="GJ10" s="130"/>
      <c r="GK10" s="130"/>
      <c r="GL10" s="130"/>
    </row>
    <row r="11" spans="1:194" s="131" customFormat="1" ht="21" customHeight="1" thickBot="1">
      <c r="A11" s="84" t="s">
        <v>28</v>
      </c>
      <c r="B11" s="82">
        <v>86</v>
      </c>
      <c r="C11" s="82">
        <v>799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703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1</v>
      </c>
      <c r="R11" s="87"/>
      <c r="S11" s="22" t="s">
        <v>78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  <c r="EG11" s="130"/>
      <c r="EH11" s="130"/>
      <c r="EI11" s="130"/>
      <c r="EJ11" s="130"/>
      <c r="EK11" s="130"/>
      <c r="EL11" s="130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  <c r="FH11" s="130"/>
      <c r="FI11" s="130"/>
      <c r="FJ11" s="130"/>
      <c r="FK11" s="130"/>
      <c r="FL11" s="130"/>
      <c r="FM11" s="130"/>
      <c r="FN11" s="130"/>
      <c r="FO11" s="130"/>
      <c r="FP11" s="130"/>
      <c r="FQ11" s="130"/>
      <c r="FR11" s="130"/>
      <c r="FS11" s="130"/>
      <c r="FT11" s="130"/>
      <c r="FU11" s="130"/>
      <c r="FV11" s="130"/>
      <c r="FW11" s="130"/>
      <c r="FX11" s="130"/>
      <c r="FY11" s="130"/>
      <c r="FZ11" s="130"/>
      <c r="GA11" s="130"/>
      <c r="GB11" s="130"/>
      <c r="GC11" s="130"/>
      <c r="GD11" s="130"/>
      <c r="GE11" s="130"/>
      <c r="GF11" s="130"/>
      <c r="GG11" s="130"/>
      <c r="GH11" s="130"/>
      <c r="GI11" s="130"/>
      <c r="GJ11" s="130"/>
      <c r="GK11" s="130"/>
      <c r="GL11" s="130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31" customFormat="1" ht="18.75" customHeight="1" thickBot="1">
      <c r="A13" s="92" t="s">
        <v>30</v>
      </c>
      <c r="B13" s="82">
        <v>120</v>
      </c>
      <c r="C13" s="82">
        <v>1868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1568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 t="s">
        <v>78</v>
      </c>
      <c r="T13" s="88" t="s">
        <v>78</v>
      </c>
      <c r="U13" s="88" t="s">
        <v>79</v>
      </c>
      <c r="V13" s="22"/>
      <c r="W13" s="22" t="s">
        <v>68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</row>
    <row r="14" spans="1:194" s="131" customFormat="1" ht="19.5" customHeight="1" thickBot="1">
      <c r="A14" s="15" t="s">
        <v>32</v>
      </c>
      <c r="B14" s="39">
        <v>105</v>
      </c>
      <c r="C14" s="39">
        <v>1091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971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80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31" customFormat="1" ht="16.5" customHeight="1" thickBot="1">
      <c r="A16" s="15" t="s">
        <v>35</v>
      </c>
      <c r="B16" s="39">
        <v>215</v>
      </c>
      <c r="C16" s="39">
        <v>1379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1099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86</v>
      </c>
      <c r="T16" s="75"/>
      <c r="U16" s="75" t="s">
        <v>69</v>
      </c>
      <c r="V16" s="74"/>
      <c r="W16" s="74" t="s">
        <v>74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</row>
    <row r="17" spans="1:194" s="131" customFormat="1" ht="17.25" customHeight="1" thickBot="1">
      <c r="A17" s="15" t="s">
        <v>37</v>
      </c>
      <c r="B17" s="39">
        <v>115</v>
      </c>
      <c r="C17" s="39">
        <v>375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273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75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</row>
    <row r="18" spans="1:194" s="131" customFormat="1" ht="18" customHeight="1" thickBot="1">
      <c r="A18" s="15" t="s">
        <v>39</v>
      </c>
      <c r="B18" s="57">
        <v>80</v>
      </c>
      <c r="C18" s="57">
        <v>203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98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</row>
    <row r="19" spans="1:194" s="131" customFormat="1" ht="18" customHeight="1" thickBot="1">
      <c r="A19" s="15" t="s">
        <v>40</v>
      </c>
      <c r="B19" s="39">
        <v>104</v>
      </c>
      <c r="C19" s="39">
        <v>450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344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</v>
      </c>
      <c r="P19" s="98">
        <f t="shared" si="6"/>
        <v>5</v>
      </c>
      <c r="Q19" s="39"/>
      <c r="R19" s="39"/>
      <c r="S19" s="74" t="s">
        <v>80</v>
      </c>
      <c r="T19" s="75"/>
      <c r="U19" s="75"/>
      <c r="V19" s="74"/>
      <c r="W19" s="74" t="s">
        <v>76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</row>
    <row r="20" spans="1:194" s="131" customFormat="1" ht="18" customHeight="1" thickBot="1">
      <c r="A20" s="15" t="s">
        <v>72</v>
      </c>
      <c r="B20" s="39">
        <v>60</v>
      </c>
      <c r="C20" s="39">
        <v>388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310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</row>
    <row r="21" spans="1:194" s="131" customFormat="1" ht="18" customHeight="1" thickBot="1">
      <c r="A21" s="15" t="s">
        <v>56</v>
      </c>
      <c r="B21" s="39">
        <v>25</v>
      </c>
      <c r="C21" s="39">
        <v>208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139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 t="s">
        <v>77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</row>
    <row r="22" spans="1:194" s="131" customFormat="1" ht="18" customHeight="1" thickBot="1">
      <c r="A22" s="15" t="s">
        <v>43</v>
      </c>
      <c r="B22" s="57">
        <v>75</v>
      </c>
      <c r="C22" s="57">
        <v>982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968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</row>
    <row r="23" spans="1:194" s="131" customFormat="1" ht="20.25" customHeight="1" thickBot="1">
      <c r="A23" s="15" t="s">
        <v>51</v>
      </c>
      <c r="B23" s="57">
        <v>50</v>
      </c>
      <c r="C23" s="57">
        <v>100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96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13444</v>
      </c>
      <c r="D24" s="42">
        <f>D10+D11+D12+D13+D14+D15+D16+D17+D18+D19+D20+D21+D22+D23</f>
        <v>161</v>
      </c>
      <c r="E24" s="42">
        <f t="shared" ref="E24:I24" si="10">E10+E11+E12+E13+E14+E15+E16+E17+E18+E19+E20+E21+E22+E23</f>
        <v>170</v>
      </c>
      <c r="F24" s="42">
        <f t="shared" si="10"/>
        <v>128</v>
      </c>
      <c r="G24" s="42">
        <f>G23+G22+G21+G20+G19+G18+G17+G16+G15+G14+G13+G11+G10</f>
        <v>134</v>
      </c>
      <c r="H24" s="42">
        <f>H23+H22+H21+H20+H19+H18+H17+H16+H15+H14+H13+H12+H11+H10</f>
        <v>136</v>
      </c>
      <c r="I24" s="42">
        <f t="shared" si="10"/>
        <v>147</v>
      </c>
      <c r="J24" s="42">
        <f>J23+J22+J21+J20+J19+J18+J17+J16+J15+J14+J13+J11+J10</f>
        <v>11376</v>
      </c>
      <c r="K24" s="17">
        <f t="shared" si="4"/>
        <v>79.503105590062106</v>
      </c>
      <c r="L24" s="13">
        <f>H24*3.4/F24</f>
        <v>3.6124999999999998</v>
      </c>
      <c r="M24" s="43">
        <f>(M10+M11+M13+M14+M16+M17+M18+M19+M20+M21+M23)/11</f>
        <v>3.0909090909090908</v>
      </c>
      <c r="N24" s="40">
        <f t="shared" si="3"/>
        <v>11.141868512110726</v>
      </c>
      <c r="O24" s="44">
        <v>11.5</v>
      </c>
      <c r="P24" s="39">
        <f>P23+P22+P21+P20+P19+P18+P17+P16+P15+P14+P13+P12+P11+P10</f>
        <v>136</v>
      </c>
      <c r="Q24" s="45">
        <f>Q10+Q11+Q12+Q13+Q14+Q15+Q16+Q17+Q18+Q19+Q20+Q21+Q22+Q23</f>
        <v>15</v>
      </c>
      <c r="R24" s="45">
        <f t="shared" ref="R24" si="11">R10+R11+R12+R13+R14+R15+R16+R17+R18+R19+R20+R21+R23</f>
        <v>0</v>
      </c>
      <c r="S24" s="45">
        <f>S23+S22+S21+S20+S19+S18+S17+S16+S15+S14+S13+S12+S11+S10</f>
        <v>39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7000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J25" si="14">B24+B9</f>
        <v>2600</v>
      </c>
      <c r="C25" s="16">
        <f>C9+C24</f>
        <v>38294</v>
      </c>
      <c r="D25" s="16">
        <f>D24+D9</f>
        <v>417</v>
      </c>
      <c r="E25" s="16">
        <f>E24+E9</f>
        <v>401</v>
      </c>
      <c r="F25" s="25">
        <f t="shared" si="14"/>
        <v>360</v>
      </c>
      <c r="G25" s="25">
        <f t="shared" si="14"/>
        <v>342</v>
      </c>
      <c r="H25" s="16">
        <f t="shared" si="14"/>
        <v>405</v>
      </c>
      <c r="I25" s="16">
        <f t="shared" si="14"/>
        <v>379</v>
      </c>
      <c r="J25" s="16">
        <f>J24+J9</f>
        <v>38176</v>
      </c>
      <c r="K25" s="17">
        <f t="shared" si="4"/>
        <v>86.330935251798564</v>
      </c>
      <c r="L25" s="13">
        <f>H25*3.4/F25</f>
        <v>3.8250000000000002</v>
      </c>
      <c r="M25" s="26">
        <f>(M9+M24)/2</f>
        <v>3.1779545454545453</v>
      </c>
      <c r="N25" s="27">
        <f>D25/B25*100</f>
        <v>16.038461538461537</v>
      </c>
      <c r="O25" s="27">
        <v>14.5</v>
      </c>
      <c r="P25" s="28">
        <f>P24+P9</f>
        <v>405</v>
      </c>
      <c r="Q25" s="16">
        <f>Q24+Q9</f>
        <v>64</v>
      </c>
      <c r="R25" s="16">
        <f>R24+R9</f>
        <v>1</v>
      </c>
      <c r="S25" s="16">
        <f t="shared" ref="S25:U25" si="15">S9+S24</f>
        <v>124</v>
      </c>
      <c r="T25" s="16">
        <f t="shared" si="15"/>
        <v>30</v>
      </c>
      <c r="U25" s="16">
        <f t="shared" si="15"/>
        <v>472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12020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2">
        <f>D25-E25</f>
        <v>16</v>
      </c>
      <c r="E26" s="123"/>
      <c r="F26" s="122">
        <f>F25-G25</f>
        <v>18</v>
      </c>
      <c r="G26" s="123"/>
      <c r="H26" s="124">
        <f>H25-I25</f>
        <v>26</v>
      </c>
      <c r="I26" s="125"/>
      <c r="J26" s="33"/>
      <c r="K26" s="34"/>
      <c r="L26" s="21" t="s">
        <v>29</v>
      </c>
      <c r="M26" s="21"/>
      <c r="N26" s="21"/>
      <c r="O26" s="21"/>
      <c r="P26" s="35"/>
      <c r="Q26" s="22" t="s">
        <v>81</v>
      </c>
      <c r="R26" s="22" t="s">
        <v>38</v>
      </c>
      <c r="S26" s="22" t="s">
        <v>66</v>
      </c>
      <c r="T26" s="22" t="s">
        <v>82</v>
      </c>
      <c r="U26" s="22" t="s">
        <v>83</v>
      </c>
      <c r="V26" s="22" t="s">
        <v>84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13170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2022-04-11T03:11:02Z</cp:lastPrinted>
  <dcterms:created xsi:type="dcterms:W3CDTF">2020-08-31T08:55:27Z</dcterms:created>
  <dcterms:modified xsi:type="dcterms:W3CDTF">2022-04-11T03:27:19Z</dcterms:modified>
</cp:coreProperties>
</file>