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<sst xmlns="http://schemas.openxmlformats.org/spreadsheetml/2006/main" count="332" uniqueCount="89">
  <si>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</si>
  <si>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</si>
  <si>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</si>
  <si>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</si>
  <si>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</si>
  <si>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</si>
  <si>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</si>
  <si>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</si>
  <si>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</si>
  <si>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</si>
  <si>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</si>
  <si>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</si>
  <si>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</si>
  <si>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</si>
  <si>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</si>
  <si>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</si>
  <si>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</si>
  <si>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</si>
  <si>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</si>
  <si>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</si>
  <si>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</si>
  <si>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</si>
  <si>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</si>
  <si>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</si>
  <si>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</si>
  <si>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</si>
  <si>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</si>
  <si>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</si>
  <si>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</si>
  <si>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</si>
  <si>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</si>
  <si>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</si>
  <si>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</si>
  <si>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</si>
  <si>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</si>
  <si>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</si>
  <si>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</si>
  <si>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</si>
  <si>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</si>
  <si>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</si>
  <si>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</si>
  <si>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</si>
  <si>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</si>
  <si>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</si>
  <si>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</si>
  <si>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</si>
  <si>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</si>
  <si>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</si>
  <si>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</si>
  <si>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</si>
  <si>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</si>
  <si>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</si>
  <si>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</si>
  <si>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</si>
  <si>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</si>
  <si>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</si>
  <si>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</si>
  <si>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</si>
  <si>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</si>
  <si>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</si>
  <si>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</si>
  <si>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</si>
  <si>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</si>
  <si>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</si>
  <si>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t>,</t>
  </si>
  <si>
    <t>18</t>
  </si>
  <si>
    <t>0-0</t>
  </si>
  <si>
    <t>Иванов  В.М.</t>
  </si>
  <si>
    <t>2022</t>
  </si>
  <si>
    <t>1-1</t>
  </si>
  <si>
    <t>8</t>
  </si>
  <si>
    <t>9</t>
  </si>
  <si>
    <t>20</t>
  </si>
  <si>
    <t>132</t>
  </si>
  <si>
    <t>33</t>
  </si>
  <si>
    <t>195</t>
  </si>
  <si>
    <t>75</t>
  </si>
  <si>
    <t>279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</si>
  <si>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</si>
  <si>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</si>
  <si>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r>
      <t xml:space="preserve">зачет, </t>
    </r>
    <r>
      <rPr>
        <sz val="8"/>
        <rFont val="Arial Narrow"/>
        <family val="2"/>
        <charset val="204"/>
      </rPr>
      <t>ц     2022г.  201г.</t>
    </r>
  </si>
  <si>
    <t>СВОДКА ПО НАДОЮ МОЛОКА ЗА 24.01.2022 года</t>
  </si>
  <si>
    <t>зачет с начала 2022  года,ц</t>
  </si>
  <si>
    <t>вал. надой с начала 2022 года,ц</t>
  </si>
  <si>
    <t>3,16</t>
  </si>
  <si>
    <t>3,42</t>
  </si>
  <si>
    <t>10</t>
  </si>
  <si>
    <t>12</t>
  </si>
  <si>
    <t>28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</si>
</sst>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3" zoomScale="89" zoomScaleNormal="75" zoomScaleSheetLayoutView="89" workbookViewId="0">
      <selection activeCell="J26" sqref="J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1" t="s">
        <v>81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  <c r="CD1" s="101"/>
      <c r="CE1" s="101"/>
      <c r="CF1" s="101"/>
      <c r="CG1" s="101"/>
      <c r="CH1" s="101"/>
      <c r="CI1" s="101"/>
      <c r="CJ1" s="101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101"/>
      <c r="DF1" s="101"/>
      <c r="DG1" s="101"/>
      <c r="DH1" s="101"/>
      <c r="DI1" s="101"/>
      <c r="DJ1" s="101"/>
    </row>
    <row r="2" spans="1:194" ht="12.75" customHeight="1">
      <c r="A2" s="102" t="s">
        <v>29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/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/>
      <c r="DC2" s="102"/>
      <c r="DD2" s="102"/>
      <c r="DE2" s="102"/>
      <c r="DF2" s="102"/>
      <c r="DG2" s="102"/>
      <c r="DH2" s="102"/>
      <c r="DI2" s="102"/>
      <c r="DJ2" s="102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3" t="s">
        <v>0</v>
      </c>
      <c r="B4" s="105" t="s">
        <v>1</v>
      </c>
      <c r="C4" s="103" t="s">
        <v>83</v>
      </c>
      <c r="D4" s="107" t="s">
        <v>2</v>
      </c>
      <c r="E4" s="108"/>
      <c r="F4" s="108"/>
      <c r="G4" s="108"/>
      <c r="H4" s="108"/>
      <c r="I4" s="109"/>
      <c r="J4" s="103" t="s">
        <v>82</v>
      </c>
      <c r="K4" s="110" t="s">
        <v>3</v>
      </c>
      <c r="L4" s="103" t="s">
        <v>4</v>
      </c>
      <c r="M4" s="103" t="s">
        <v>5</v>
      </c>
      <c r="N4" s="118" t="s">
        <v>6</v>
      </c>
      <c r="O4" s="119"/>
      <c r="P4" s="103" t="s">
        <v>55</v>
      </c>
      <c r="Q4" s="124" t="s">
        <v>7</v>
      </c>
      <c r="R4" s="125"/>
      <c r="S4" s="107" t="s">
        <v>8</v>
      </c>
      <c r="T4" s="108"/>
      <c r="U4" s="109"/>
      <c r="V4" s="110" t="s">
        <v>9</v>
      </c>
      <c r="W4" s="126" t="s">
        <v>62</v>
      </c>
      <c r="X4" s="127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2" t="s">
        <v>10</v>
      </c>
      <c r="DH4" s="112" t="s">
        <v>10</v>
      </c>
      <c r="DI4" s="112" t="s">
        <v>11</v>
      </c>
      <c r="DJ4" s="114" t="s">
        <v>12</v>
      </c>
    </row>
    <row r="5" spans="1:194" ht="53.25" customHeight="1" thickBot="1">
      <c r="A5" s="104"/>
      <c r="B5" s="106"/>
      <c r="C5" s="104"/>
      <c r="D5" s="116" t="s">
        <v>78</v>
      </c>
      <c r="E5" s="117"/>
      <c r="F5" s="116" t="s">
        <v>79</v>
      </c>
      <c r="G5" s="117"/>
      <c r="H5" s="116" t="s">
        <v>80</v>
      </c>
      <c r="I5" s="117"/>
      <c r="J5" s="104"/>
      <c r="K5" s="111"/>
      <c r="L5" s="104"/>
      <c r="M5" s="104"/>
      <c r="N5" s="9" t="s">
        <v>68</v>
      </c>
      <c r="O5" s="9" t="s">
        <v>50</v>
      </c>
      <c r="P5" s="104"/>
      <c r="Q5" s="10" t="s">
        <v>13</v>
      </c>
      <c r="R5" s="11" t="s">
        <v>14</v>
      </c>
      <c r="S5" s="12" t="s">
        <v>15</v>
      </c>
      <c r="T5" s="12" t="s">
        <v>16</v>
      </c>
      <c r="U5" s="13" t="s">
        <v>61</v>
      </c>
      <c r="V5" s="111"/>
      <c r="W5" s="100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3"/>
      <c r="DH5" s="113"/>
      <c r="DI5" s="113"/>
      <c r="DJ5" s="115"/>
    </row>
    <row r="6" spans="1:194" ht="23.25" customHeight="1" thickBot="1">
      <c r="A6" s="57" t="s">
        <v>19</v>
      </c>
      <c r="B6" s="58">
        <v>905</v>
      </c>
      <c r="C6" s="43">
        <v>5583</v>
      </c>
      <c r="D6" s="43">
        <v>236</v>
      </c>
      <c r="E6" s="43">
        <v>196</v>
      </c>
      <c r="F6" s="43">
        <v>221</v>
      </c>
      <c r="G6" s="43">
        <v>179</v>
      </c>
      <c r="H6" s="43">
        <v>259</v>
      </c>
      <c r="I6" s="43">
        <v>215</v>
      </c>
      <c r="J6" s="43">
        <v>6050</v>
      </c>
      <c r="K6" s="59">
        <v>93</v>
      </c>
      <c r="L6" s="14">
        <v>4.2</v>
      </c>
      <c r="M6" s="60" t="s">
        <v>85</v>
      </c>
      <c r="N6" s="44">
        <v>26.3</v>
      </c>
      <c r="O6" s="61">
        <v>21.9</v>
      </c>
      <c r="P6" s="43">
        <f>H6</f>
        <v>259</v>
      </c>
      <c r="Q6" s="62">
        <v>100</v>
      </c>
      <c r="R6" s="63" t="s">
        <v>72</v>
      </c>
      <c r="S6" s="58">
        <v>136</v>
      </c>
      <c r="T6" s="64">
        <v>38</v>
      </c>
      <c r="U6" s="65">
        <v>169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1250</v>
      </c>
      <c r="DH6" s="68"/>
      <c r="DI6" s="68"/>
      <c r="DJ6" s="68">
        <v>0</v>
      </c>
    </row>
    <row r="7" spans="1:194" ht="18" customHeight="1" thickBot="1">
      <c r="A7" s="57" t="s">
        <v>20</v>
      </c>
      <c r="B7" s="58"/>
      <c r="C7" s="58">
        <v>0</v>
      </c>
      <c r="D7" s="43"/>
      <c r="E7" s="43">
        <v>10</v>
      </c>
      <c r="F7" s="43"/>
      <c r="G7" s="43">
        <v>8</v>
      </c>
      <c r="H7" s="43"/>
      <c r="I7" s="43">
        <v>9</v>
      </c>
      <c r="J7" s="43"/>
      <c r="K7" s="59"/>
      <c r="L7" s="14"/>
      <c r="M7" s="60"/>
      <c r="N7" s="44"/>
      <c r="O7" s="61">
        <v>7.2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22</v>
      </c>
    </row>
    <row r="8" spans="1:194" ht="20.25" customHeight="1" thickBot="1">
      <c r="A8" s="57" t="s">
        <v>23</v>
      </c>
      <c r="B8" s="58">
        <v>250</v>
      </c>
      <c r="C8" s="69">
        <v>257</v>
      </c>
      <c r="D8" s="43">
        <v>10</v>
      </c>
      <c r="E8" s="43">
        <v>16</v>
      </c>
      <c r="F8" s="43">
        <v>8</v>
      </c>
      <c r="G8" s="43">
        <v>12</v>
      </c>
      <c r="H8" s="43">
        <v>9</v>
      </c>
      <c r="I8" s="43">
        <v>13</v>
      </c>
      <c r="J8" s="43">
        <v>229</v>
      </c>
      <c r="K8" s="59">
        <f>F8/D8*100</f>
        <v>80</v>
      </c>
      <c r="L8" s="14">
        <v>3.7</v>
      </c>
      <c r="M8" s="60" t="s">
        <v>24</v>
      </c>
      <c r="N8" s="44">
        <f>D8/B8*100</f>
        <v>4</v>
      </c>
      <c r="O8" s="61">
        <v>6.4</v>
      </c>
      <c r="P8" s="43">
        <f>H8</f>
        <v>9</v>
      </c>
      <c r="Q8" s="62">
        <v>10</v>
      </c>
      <c r="R8" s="63"/>
      <c r="S8" s="58"/>
      <c r="T8" s="64"/>
      <c r="U8" s="65"/>
      <c r="V8" s="66" t="s">
        <v>39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>
        <v>150</v>
      </c>
      <c r="DH8" s="68"/>
      <c r="DI8" s="68"/>
      <c r="DJ8" s="68"/>
      <c r="DK8" s="1" t="s">
        <v>25</v>
      </c>
    </row>
    <row r="9" spans="1:194" s="22" customFormat="1" ht="24" customHeight="1" thickBot="1">
      <c r="A9" s="70" t="s">
        <v>26</v>
      </c>
      <c r="B9" s="71">
        <f t="shared" ref="B9:J9" si="0">B6+B7+B8</f>
        <v>1155</v>
      </c>
      <c r="C9" s="72">
        <f t="shared" si="0"/>
        <v>5840</v>
      </c>
      <c r="D9" s="73">
        <f t="shared" si="0"/>
        <v>246</v>
      </c>
      <c r="E9" s="17">
        <f t="shared" si="0"/>
        <v>222</v>
      </c>
      <c r="F9" s="17">
        <f t="shared" si="0"/>
        <v>229</v>
      </c>
      <c r="G9" s="17">
        <f t="shared" si="0"/>
        <v>199</v>
      </c>
      <c r="H9" s="17">
        <f t="shared" si="0"/>
        <v>268</v>
      </c>
      <c r="I9" s="17">
        <f t="shared" si="0"/>
        <v>237</v>
      </c>
      <c r="J9" s="71">
        <f t="shared" si="0"/>
        <v>6279</v>
      </c>
      <c r="K9" s="19">
        <f>F9/D9*100</f>
        <v>93.089430894308947</v>
      </c>
      <c r="L9" s="14">
        <f>H9*3.4/F9</f>
        <v>3.9790393013100434</v>
      </c>
      <c r="M9" s="74">
        <f>(M6+M7+M8)/2</f>
        <v>3.2850000000000001</v>
      </c>
      <c r="N9" s="75">
        <f>D9/B9*100</f>
        <v>21.298701298701296</v>
      </c>
      <c r="O9" s="75">
        <v>17.2</v>
      </c>
      <c r="P9" s="17">
        <f t="shared" ref="P9:U9" si="1">P6+P7+P8</f>
        <v>268</v>
      </c>
      <c r="Q9" s="17">
        <f t="shared" si="1"/>
        <v>110</v>
      </c>
      <c r="R9" s="17">
        <f t="shared" si="1"/>
        <v>20</v>
      </c>
      <c r="S9" s="17">
        <f t="shared" si="1"/>
        <v>136</v>
      </c>
      <c r="T9" s="17">
        <f t="shared" si="1"/>
        <v>38</v>
      </c>
      <c r="U9" s="17">
        <f t="shared" si="1"/>
        <v>169</v>
      </c>
      <c r="V9" s="20" t="s">
        <v>39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1400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27</v>
      </c>
      <c r="B10" s="43">
        <v>410</v>
      </c>
      <c r="C10" s="76">
        <v>1033</v>
      </c>
      <c r="D10" s="58">
        <v>45</v>
      </c>
      <c r="E10" s="58">
        <v>51</v>
      </c>
      <c r="F10" s="58">
        <v>35</v>
      </c>
      <c r="G10" s="58">
        <v>43</v>
      </c>
      <c r="H10" s="58">
        <v>39</v>
      </c>
      <c r="I10" s="58">
        <v>49</v>
      </c>
      <c r="J10" s="43">
        <v>901</v>
      </c>
      <c r="K10" s="19">
        <v>78</v>
      </c>
      <c r="L10" s="14">
        <v>3.8</v>
      </c>
      <c r="M10" s="77">
        <v>3.2</v>
      </c>
      <c r="N10" s="44">
        <f t="shared" ref="N10:N24" si="2">D10/B10*100</f>
        <v>10.975609756097562</v>
      </c>
      <c r="O10" s="61">
        <v>12.4</v>
      </c>
      <c r="P10" s="43">
        <f t="shared" ref="P10:P17" si="3">H10</f>
        <v>39</v>
      </c>
      <c r="Q10" s="62">
        <v>20</v>
      </c>
      <c r="R10" s="43">
        <v>9</v>
      </c>
      <c r="S10" s="78" t="s">
        <v>86</v>
      </c>
      <c r="T10" s="79" t="s">
        <v>87</v>
      </c>
      <c r="U10" s="80" t="s">
        <v>88</v>
      </c>
      <c r="V10" s="66" t="s">
        <v>39</v>
      </c>
      <c r="W10" s="78" t="s">
        <v>57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250</v>
      </c>
      <c r="DH10" s="68"/>
      <c r="DI10" s="68"/>
      <c r="DJ10" s="81">
        <v>0</v>
      </c>
      <c r="DN10" s="82"/>
    </row>
    <row r="11" spans="1:194" ht="21" customHeight="1" thickBot="1">
      <c r="A11" s="87" t="s">
        <v>28</v>
      </c>
      <c r="B11" s="76">
        <v>88</v>
      </c>
      <c r="C11" s="76">
        <v>169</v>
      </c>
      <c r="D11" s="88">
        <v>8</v>
      </c>
      <c r="E11" s="88">
        <v>12</v>
      </c>
      <c r="F11" s="88">
        <v>6</v>
      </c>
      <c r="G11" s="88">
        <v>9</v>
      </c>
      <c r="H11" s="88">
        <v>7</v>
      </c>
      <c r="I11" s="58">
        <v>10</v>
      </c>
      <c r="J11" s="43">
        <v>145</v>
      </c>
      <c r="K11" s="19">
        <f>F11/D11*100</f>
        <v>75</v>
      </c>
      <c r="L11" s="14">
        <v>3.8</v>
      </c>
      <c r="M11" s="83" t="s">
        <v>84</v>
      </c>
      <c r="N11" s="44">
        <f t="shared" si="2"/>
        <v>9.0909090909090917</v>
      </c>
      <c r="O11" s="89">
        <v>10</v>
      </c>
      <c r="P11" s="43">
        <v>11</v>
      </c>
      <c r="Q11" s="90">
        <v>6</v>
      </c>
      <c r="R11" s="91"/>
      <c r="S11" s="24" t="s">
        <v>71</v>
      </c>
      <c r="T11" s="92"/>
      <c r="U11" s="93"/>
      <c r="V11" s="66"/>
      <c r="W11" s="24" t="s">
        <v>58</v>
      </c>
      <c r="X11" s="9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200</v>
      </c>
      <c r="DH11" s="68"/>
      <c r="DI11" s="68"/>
      <c r="DJ11" s="81">
        <v>0</v>
      </c>
      <c r="DK11" s="1" t="s">
        <v>29</v>
      </c>
      <c r="DL11" s="1" t="s">
        <v>29</v>
      </c>
    </row>
    <row r="12" spans="1:194" s="86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3"/>
      <c r="N12" s="44"/>
      <c r="O12" s="61"/>
      <c r="P12" s="43"/>
      <c r="Q12" s="62"/>
      <c r="R12" s="84"/>
      <c r="S12" s="78"/>
      <c r="T12" s="79"/>
      <c r="U12" s="80"/>
      <c r="V12" s="66"/>
      <c r="W12" s="78"/>
      <c r="X12" s="61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30</v>
      </c>
      <c r="B13" s="76">
        <v>119</v>
      </c>
      <c r="C13" s="76">
        <v>432</v>
      </c>
      <c r="D13" s="88">
        <v>18</v>
      </c>
      <c r="E13" s="88">
        <v>21</v>
      </c>
      <c r="F13" s="88">
        <v>14</v>
      </c>
      <c r="G13" s="88">
        <v>17</v>
      </c>
      <c r="H13" s="88">
        <v>15</v>
      </c>
      <c r="I13" s="58">
        <v>19</v>
      </c>
      <c r="J13" s="43">
        <v>360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3" t="s">
        <v>31</v>
      </c>
      <c r="N13" s="44">
        <f t="shared" si="2"/>
        <v>15.126050420168067</v>
      </c>
      <c r="O13" s="61">
        <v>19.399999999999999</v>
      </c>
      <c r="P13" s="43">
        <f t="shared" si="3"/>
        <v>15</v>
      </c>
      <c r="Q13" s="76">
        <v>3</v>
      </c>
      <c r="R13" s="76"/>
      <c r="S13" s="24" t="s">
        <v>56</v>
      </c>
      <c r="T13" s="92"/>
      <c r="U13" s="92"/>
      <c r="V13" s="24"/>
      <c r="W13" s="24" t="s">
        <v>59</v>
      </c>
      <c r="X13" s="94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96"/>
      <c r="DG13" s="97"/>
      <c r="DH13" s="98"/>
      <c r="DI13" s="68"/>
      <c r="DJ13" s="81">
        <v>0</v>
      </c>
      <c r="DK13" s="1" t="s">
        <v>25</v>
      </c>
    </row>
    <row r="14" spans="1:194" ht="19.5" customHeight="1" thickBot="1">
      <c r="A14" s="16" t="s">
        <v>32</v>
      </c>
      <c r="B14" s="43">
        <v>100</v>
      </c>
      <c r="C14" s="43">
        <v>216</v>
      </c>
      <c r="D14" s="58">
        <v>9</v>
      </c>
      <c r="E14" s="58">
        <v>9</v>
      </c>
      <c r="F14" s="58">
        <v>7</v>
      </c>
      <c r="G14" s="58">
        <v>6</v>
      </c>
      <c r="H14" s="58">
        <v>8</v>
      </c>
      <c r="I14" s="58">
        <v>7</v>
      </c>
      <c r="J14" s="43">
        <v>192</v>
      </c>
      <c r="K14" s="19">
        <f t="shared" si="4"/>
        <v>77.777777777777786</v>
      </c>
      <c r="L14" s="14">
        <f t="shared" si="5"/>
        <v>3.8857142857142857</v>
      </c>
      <c r="M14" s="83" t="s">
        <v>21</v>
      </c>
      <c r="N14" s="44">
        <f t="shared" si="2"/>
        <v>9</v>
      </c>
      <c r="O14" s="61">
        <v>10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60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25</v>
      </c>
    </row>
    <row r="15" spans="1:194" ht="18" customHeight="1" thickBot="1">
      <c r="A15" s="16" t="s">
        <v>33</v>
      </c>
      <c r="B15" s="43">
        <v>53</v>
      </c>
      <c r="C15" s="43">
        <v>95</v>
      </c>
      <c r="D15" s="58">
        <v>3</v>
      </c>
      <c r="E15" s="58">
        <v>5</v>
      </c>
      <c r="F15" s="58">
        <v>2</v>
      </c>
      <c r="G15" s="58">
        <v>4</v>
      </c>
      <c r="H15" s="58">
        <v>2</v>
      </c>
      <c r="I15" s="58">
        <v>4</v>
      </c>
      <c r="J15" s="43">
        <v>71</v>
      </c>
      <c r="K15" s="19">
        <f t="shared" si="4"/>
        <v>66.666666666666657</v>
      </c>
      <c r="L15" s="14">
        <f t="shared" si="5"/>
        <v>3.4</v>
      </c>
      <c r="M15" s="83" t="s">
        <v>34</v>
      </c>
      <c r="N15" s="44">
        <f t="shared" si="2"/>
        <v>5.6603773584905666</v>
      </c>
      <c r="O15" s="61">
        <v>9.6</v>
      </c>
      <c r="P15" s="43">
        <f t="shared" si="3"/>
        <v>2</v>
      </c>
      <c r="Q15" s="43"/>
      <c r="R15" s="43"/>
      <c r="S15" s="78"/>
      <c r="T15" s="79"/>
      <c r="U15" s="79"/>
      <c r="V15" s="78"/>
      <c r="W15" s="78" t="s">
        <v>56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9"/>
      <c r="DI15" s="99"/>
      <c r="DJ15" s="81">
        <v>0</v>
      </c>
      <c r="DK15" s="1" t="s">
        <v>25</v>
      </c>
      <c r="DL15" s="1" t="s">
        <v>35</v>
      </c>
      <c r="DP15" s="128"/>
    </row>
    <row r="16" spans="1:194" ht="18" customHeight="1" thickBot="1">
      <c r="A16" s="16" t="s">
        <v>36</v>
      </c>
      <c r="B16" s="43">
        <v>192</v>
      </c>
      <c r="C16" s="43">
        <v>264</v>
      </c>
      <c r="D16" s="58">
        <v>11</v>
      </c>
      <c r="E16" s="58">
        <v>12</v>
      </c>
      <c r="F16" s="58">
        <v>8</v>
      </c>
      <c r="G16" s="58">
        <v>8</v>
      </c>
      <c r="H16" s="58">
        <v>9</v>
      </c>
      <c r="I16" s="58">
        <v>8</v>
      </c>
      <c r="J16" s="43">
        <v>216</v>
      </c>
      <c r="K16" s="19">
        <f t="shared" si="4"/>
        <v>72.727272727272734</v>
      </c>
      <c r="L16" s="14">
        <f>H16*3.4/F16</f>
        <v>3.8249999999999997</v>
      </c>
      <c r="M16" s="83" t="s">
        <v>37</v>
      </c>
      <c r="N16" s="44">
        <f t="shared" si="2"/>
        <v>5.7291666666666661</v>
      </c>
      <c r="O16" s="61">
        <v>6.3</v>
      </c>
      <c r="P16" s="43">
        <f t="shared" si="3"/>
        <v>9</v>
      </c>
      <c r="Q16" s="43">
        <v>26</v>
      </c>
      <c r="R16" s="43">
        <v>16</v>
      </c>
      <c r="S16" s="78" t="s">
        <v>70</v>
      </c>
      <c r="T16" s="79"/>
      <c r="U16" s="79"/>
      <c r="V16" s="78"/>
      <c r="W16" s="78" t="s">
        <v>59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9"/>
      <c r="DI16" s="99"/>
      <c r="DJ16" s="81">
        <v>0</v>
      </c>
    </row>
    <row r="17" spans="1:194" ht="17.25" customHeight="1" thickBot="1">
      <c r="A17" s="16" t="s">
        <v>38</v>
      </c>
      <c r="B17" s="43">
        <v>115</v>
      </c>
      <c r="C17" s="43">
        <v>72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48</v>
      </c>
      <c r="K17" s="19">
        <f t="shared" si="4"/>
        <v>66.666666666666657</v>
      </c>
      <c r="L17" s="14">
        <f t="shared" si="5"/>
        <v>3.4</v>
      </c>
      <c r="M17" s="83" t="s">
        <v>37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39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9"/>
      <c r="DI17" s="99"/>
      <c r="DJ17" s="81">
        <v>0</v>
      </c>
    </row>
    <row r="18" spans="1:194" ht="18" customHeight="1" thickBot="1">
      <c r="A18" s="16" t="s">
        <v>40</v>
      </c>
      <c r="B18" s="58">
        <v>100</v>
      </c>
      <c r="C18" s="58">
        <v>48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24</v>
      </c>
      <c r="K18" s="19">
        <f t="shared" si="4"/>
        <v>50</v>
      </c>
      <c r="L18" s="14">
        <f t="shared" si="5"/>
        <v>3.4</v>
      </c>
      <c r="M18" s="83" t="s">
        <v>37</v>
      </c>
      <c r="N18" s="44">
        <f t="shared" si="2"/>
        <v>2</v>
      </c>
      <c r="O18" s="61">
        <v>1.3</v>
      </c>
      <c r="P18" s="129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30"/>
      <c r="DG18" s="68"/>
      <c r="DH18" s="99"/>
      <c r="DI18" s="99"/>
      <c r="DJ18" s="81">
        <v>0</v>
      </c>
    </row>
    <row r="19" spans="1:194" ht="18" customHeight="1" thickBot="1">
      <c r="A19" s="16" t="s">
        <v>41</v>
      </c>
      <c r="B19" s="43">
        <v>104</v>
      </c>
      <c r="C19" s="43">
        <v>95</v>
      </c>
      <c r="D19" s="58">
        <v>3</v>
      </c>
      <c r="E19" s="58">
        <v>5</v>
      </c>
      <c r="F19" s="58">
        <v>2</v>
      </c>
      <c r="G19" s="58">
        <v>3</v>
      </c>
      <c r="H19" s="58">
        <v>2</v>
      </c>
      <c r="I19" s="58">
        <v>4</v>
      </c>
      <c r="J19" s="43">
        <v>71</v>
      </c>
      <c r="K19" s="19">
        <f t="shared" si="4"/>
        <v>66.666666666666657</v>
      </c>
      <c r="L19" s="14">
        <f t="shared" si="5"/>
        <v>3.4</v>
      </c>
      <c r="M19" s="83" t="s">
        <v>21</v>
      </c>
      <c r="N19" s="44">
        <f t="shared" si="2"/>
        <v>2.8846153846153846</v>
      </c>
      <c r="O19" s="61">
        <v>5.0999999999999996</v>
      </c>
      <c r="P19" s="129">
        <f t="shared" si="6"/>
        <v>2</v>
      </c>
      <c r="Q19" s="43"/>
      <c r="R19" s="43"/>
      <c r="S19" s="78"/>
      <c r="T19" s="79"/>
      <c r="U19" s="79"/>
      <c r="V19" s="78"/>
      <c r="W19" s="78" t="s">
        <v>58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30"/>
      <c r="DG19" s="68"/>
      <c r="DH19" s="99"/>
      <c r="DI19" s="99"/>
      <c r="DJ19" s="81">
        <v>0</v>
      </c>
    </row>
    <row r="20" spans="1:194" ht="18" customHeight="1" thickBot="1">
      <c r="A20" s="16" t="s">
        <v>42</v>
      </c>
      <c r="B20" s="43">
        <v>51</v>
      </c>
      <c r="C20" s="43">
        <v>48</v>
      </c>
      <c r="D20" s="58">
        <v>2</v>
      </c>
      <c r="E20" s="58">
        <v>5</v>
      </c>
      <c r="F20" s="58">
        <v>2</v>
      </c>
      <c r="G20" s="58">
        <v>4</v>
      </c>
      <c r="H20" s="58">
        <v>2</v>
      </c>
      <c r="I20" s="58">
        <v>4</v>
      </c>
      <c r="J20" s="43">
        <v>48</v>
      </c>
      <c r="K20" s="19">
        <f t="shared" si="4"/>
        <v>100</v>
      </c>
      <c r="L20" s="14">
        <f>H20*3.4/F20</f>
        <v>3.4</v>
      </c>
      <c r="M20" s="83" t="s">
        <v>43</v>
      </c>
      <c r="N20" s="44">
        <f t="shared" si="2"/>
        <v>3.9215686274509802</v>
      </c>
      <c r="O20" s="61">
        <v>9.8000000000000007</v>
      </c>
      <c r="P20" s="129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30"/>
      <c r="DG20" s="68"/>
      <c r="DH20" s="99"/>
      <c r="DI20" s="99"/>
      <c r="DJ20" s="81"/>
    </row>
    <row r="21" spans="1:194" ht="18" customHeight="1" thickBot="1">
      <c r="A21" s="16" t="s">
        <v>67</v>
      </c>
      <c r="B21" s="43">
        <v>25</v>
      </c>
      <c r="C21" s="43">
        <v>24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24</v>
      </c>
      <c r="K21" s="19">
        <f t="shared" si="4"/>
        <v>100</v>
      </c>
      <c r="L21" s="14">
        <f t="shared" si="5"/>
        <v>3.4</v>
      </c>
      <c r="M21" s="83" t="s">
        <v>44</v>
      </c>
      <c r="N21" s="44">
        <f t="shared" si="2"/>
        <v>4</v>
      </c>
      <c r="O21" s="61">
        <v>5</v>
      </c>
      <c r="P21" s="129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30"/>
      <c r="DG21" s="68"/>
      <c r="DH21" s="99"/>
      <c r="DI21" s="99"/>
      <c r="DJ21" s="81">
        <v>0</v>
      </c>
    </row>
    <row r="22" spans="1:194" ht="18" customHeight="1" thickBot="1">
      <c r="A22" s="16" t="s">
        <v>45</v>
      </c>
      <c r="B22" s="58">
        <v>59</v>
      </c>
      <c r="C22" s="58">
        <v>216</v>
      </c>
      <c r="D22" s="43">
        <v>9</v>
      </c>
      <c r="E22" s="43">
        <v>7</v>
      </c>
      <c r="F22" s="43">
        <v>8</v>
      </c>
      <c r="G22" s="43">
        <v>5</v>
      </c>
      <c r="H22" s="43">
        <v>9</v>
      </c>
      <c r="I22" s="43">
        <v>6</v>
      </c>
      <c r="J22" s="43">
        <v>216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3" t="s">
        <v>43</v>
      </c>
      <c r="N22" s="44">
        <f t="shared" ref="N22" si="9">D22/B22*100</f>
        <v>15.254237288135593</v>
      </c>
      <c r="O22" s="61">
        <v>13.7</v>
      </c>
      <c r="P22" s="43">
        <f t="shared" si="6"/>
        <v>9</v>
      </c>
      <c r="Q22" s="43"/>
      <c r="R22" s="78"/>
      <c r="S22" s="58"/>
      <c r="T22" s="64">
        <v>18</v>
      </c>
      <c r="U22" s="79" t="s">
        <v>65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30"/>
      <c r="DG22" s="68"/>
      <c r="DH22" s="68"/>
      <c r="DI22" s="68"/>
      <c r="DJ22" s="68">
        <v>0</v>
      </c>
    </row>
    <row r="23" spans="1:194" ht="18.75" customHeight="1" thickBot="1">
      <c r="A23" s="16" t="s">
        <v>53</v>
      </c>
      <c r="B23" s="58">
        <v>50</v>
      </c>
      <c r="C23" s="58">
        <v>24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24</v>
      </c>
      <c r="K23" s="19">
        <f>F23/D23*100</f>
        <v>100</v>
      </c>
      <c r="L23" s="14">
        <f t="shared" si="5"/>
        <v>3.4</v>
      </c>
      <c r="M23" s="83" t="s">
        <v>54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30"/>
      <c r="DG23" s="68"/>
      <c r="DH23" s="68"/>
      <c r="DI23" s="68"/>
      <c r="DJ23" s="68">
        <v>0</v>
      </c>
      <c r="DK23" s="1" t="s">
        <v>25</v>
      </c>
    </row>
    <row r="24" spans="1:194" ht="25.5" customHeight="1" thickBot="1">
      <c r="A24" s="45" t="s">
        <v>46</v>
      </c>
      <c r="B24" s="46">
        <f>B10+B11+B12+B13+B14+B15+B16+B17+B18+B19+B20+B21+B22+B23</f>
        <v>1466</v>
      </c>
      <c r="C24" s="46">
        <f>C23+C22+C21+C20+C19+C18+C17+C16+C15+C14+C13+C12+C11+C10</f>
        <v>2736</v>
      </c>
      <c r="D24" s="46">
        <f>D10+D11+D12+D13+D14+D15+D16+D17+D18+D19+D20+D21+D22+D23</f>
        <v>115</v>
      </c>
      <c r="E24" s="46">
        <f t="shared" ref="E24:I24" si="10">E10+E11+E12+E13+E14+E15+E16+E17+E18+E19+E20+E21+E22+E23</f>
        <v>134</v>
      </c>
      <c r="F24" s="46">
        <f t="shared" si="10"/>
        <v>89</v>
      </c>
      <c r="G24" s="46">
        <f t="shared" si="10"/>
        <v>104</v>
      </c>
      <c r="H24" s="46">
        <f>H23+H22+H21+H20+H19+H18+H17+H16+H15+H14+H13+H12+H11+H10</f>
        <v>98</v>
      </c>
      <c r="I24" s="46">
        <f t="shared" si="10"/>
        <v>116</v>
      </c>
      <c r="J24" s="46">
        <f>J23+J22+J21+J20+J19+J18+J17+J16+J15+J14+J13+J11+J10</f>
        <v>2340</v>
      </c>
      <c r="K24" s="19">
        <f t="shared" si="4"/>
        <v>77.391304347826079</v>
      </c>
      <c r="L24" s="14">
        <f>H24*3.4/F24</f>
        <v>3.743820224719101</v>
      </c>
      <c r="M24" s="47">
        <f>(M10+M11+M13+M14+M15+M16+M17+M18+M19+M20+M21+M23)/12</f>
        <v>3.1008333333333336</v>
      </c>
      <c r="N24" s="44">
        <f t="shared" si="2"/>
        <v>7.8444747612551158</v>
      </c>
      <c r="O24" s="48">
        <v>9.1</v>
      </c>
      <c r="P24" s="43">
        <f>P23+P22+P21+P20+P19+P18+P17+P16+P15+P14+P13+P12+P11+P10</f>
        <v>102</v>
      </c>
      <c r="Q24" s="49">
        <f>Q10+Q11+Q12+Q13+Q14+Q15+Q16+Q17+Q18+Q19+Q20+Q21+Q22+Q23</f>
        <v>55</v>
      </c>
      <c r="R24" s="49">
        <f t="shared" ref="R24" si="11">R10+R11+R12+R13+R14+R15+R16+R17+R18+R19+R20+R21+R23</f>
        <v>25</v>
      </c>
      <c r="S24" s="49">
        <f>S23+S22+S21+S20+S19+S18+S17+S16+S15+S14+S13+S12+S11+S10</f>
        <v>32</v>
      </c>
      <c r="T24" s="49">
        <f>T10+T11+T12+T13+T14+T15+T16+T17+T18+T19+T20+T21+T23+T22</f>
        <v>30</v>
      </c>
      <c r="U24" s="49">
        <f>U23+U22+U21+U20+U19+U18+U17+U16+U15+U14+U13+U12+U11+U10</f>
        <v>46</v>
      </c>
      <c r="V24" s="50" t="s">
        <v>39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450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29</v>
      </c>
    </row>
    <row r="25" spans="1:194" s="22" customFormat="1" ht="22.9" customHeight="1" thickBot="1">
      <c r="A25" s="26" t="s">
        <v>68</v>
      </c>
      <c r="B25" s="27">
        <f t="shared" ref="B25:I25" si="14">B24+B9</f>
        <v>2621</v>
      </c>
      <c r="C25" s="17">
        <f>C9+C24</f>
        <v>8576</v>
      </c>
      <c r="D25" s="17">
        <f>D24+D9</f>
        <v>361</v>
      </c>
      <c r="E25" s="17">
        <f t="shared" si="14"/>
        <v>356</v>
      </c>
      <c r="F25" s="28">
        <f t="shared" si="14"/>
        <v>318</v>
      </c>
      <c r="G25" s="28">
        <f t="shared" si="14"/>
        <v>303</v>
      </c>
      <c r="H25" s="17">
        <f t="shared" si="14"/>
        <v>366</v>
      </c>
      <c r="I25" s="17">
        <f t="shared" si="14"/>
        <v>353</v>
      </c>
      <c r="J25" s="18">
        <f>J24+J9</f>
        <v>8619</v>
      </c>
      <c r="K25" s="19">
        <f t="shared" si="4"/>
        <v>88.088642659279785</v>
      </c>
      <c r="L25" s="14">
        <f>H25*3.4/F25</f>
        <v>3.9132075471698107</v>
      </c>
      <c r="M25" s="29">
        <f>(M9+M24)/2</f>
        <v>3.1929166666666671</v>
      </c>
      <c r="N25" s="30">
        <f>D25/B25*100</f>
        <v>13.773368943151468</v>
      </c>
      <c r="O25" s="30">
        <v>12.9</v>
      </c>
      <c r="P25" s="31">
        <f>P24+P9</f>
        <v>370</v>
      </c>
      <c r="Q25" s="17">
        <f t="shared" ref="Q25:U25" si="15">Q9+Q24</f>
        <v>165</v>
      </c>
      <c r="R25" s="17">
        <f>R24+R9</f>
        <v>45</v>
      </c>
      <c r="S25" s="17">
        <f t="shared" si="15"/>
        <v>168</v>
      </c>
      <c r="T25" s="17">
        <f t="shared" si="15"/>
        <v>68</v>
      </c>
      <c r="U25" s="17">
        <f t="shared" si="15"/>
        <v>215</v>
      </c>
      <c r="V25" s="20" t="s">
        <v>66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1850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50</v>
      </c>
      <c r="B26" s="24" t="s">
        <v>63</v>
      </c>
      <c r="C26" s="35" t="s">
        <v>64</v>
      </c>
      <c r="D26" s="120">
        <f>D25-E25</f>
        <v>5</v>
      </c>
      <c r="E26" s="121"/>
      <c r="F26" s="120">
        <f>F25-G25</f>
        <v>15</v>
      </c>
      <c r="G26" s="121"/>
      <c r="H26" s="122">
        <f>H25-I25</f>
        <v>13</v>
      </c>
      <c r="I26" s="123"/>
      <c r="J26" s="36"/>
      <c r="K26" s="37"/>
      <c r="L26" s="23" t="s">
        <v>29</v>
      </c>
      <c r="M26" s="23"/>
      <c r="N26" s="23"/>
      <c r="O26" s="23"/>
      <c r="P26" s="38"/>
      <c r="Q26" s="24" t="s">
        <v>73</v>
      </c>
      <c r="R26" s="24" t="s">
        <v>74</v>
      </c>
      <c r="S26" s="24" t="s">
        <v>75</v>
      </c>
      <c r="T26" s="24" t="s">
        <v>76</v>
      </c>
      <c r="U26" s="24" t="s">
        <v>77</v>
      </c>
      <c r="V26" s="24" t="s">
        <v>69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2050</v>
      </c>
      <c r="DH26" s="15"/>
      <c r="DI26" s="15"/>
      <c r="DJ26" s="15">
        <v>0</v>
      </c>
    </row>
    <row r="27" spans="1:194" ht="15.75" customHeight="1">
      <c r="B27" s="40"/>
      <c r="C27" s="2" t="s">
        <v>64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51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64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47</v>
      </c>
      <c r="M28" s="1" t="s">
        <v>52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64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64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64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48</v>
      </c>
      <c r="O31" s="2" t="s">
        <v>49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64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64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64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64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64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64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64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64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64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64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64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64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64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64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64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64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64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64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64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64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64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64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64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64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64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64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64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64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64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64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64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64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64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64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64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64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64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64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64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64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64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64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64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64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64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64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64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64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64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64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64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64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64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64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64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64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64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64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64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64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64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64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64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64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64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64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64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64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64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64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64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64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64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64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64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64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64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64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64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64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64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64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64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64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64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64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64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64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64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64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64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64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64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64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64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64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64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64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64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64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64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64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64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64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64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64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64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64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64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64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64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64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64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64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64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64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64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64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64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64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64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64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64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64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64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64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64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64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64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64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64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64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64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64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64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64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64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64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64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64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64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64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64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64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64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64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64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64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64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64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64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64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64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64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64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64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64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64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64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64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64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64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64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64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64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64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64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64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64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64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64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64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64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64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64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64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64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64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64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64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64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64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64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64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64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64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64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64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64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64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64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64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64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64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64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64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64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64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64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64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64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64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64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64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64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64</v>
      </c>
    </row>
    <row r="238" spans="2:24">
      <c r="C238" s="7" t="s">
        <v>64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2022-01-25T03:15:20Z</cp:lastPrinted>
  <dcterms:created xsi:type="dcterms:W3CDTF">2020-08-31T08:55:27Z</dcterms:created>
  <dcterms:modified xsi:type="dcterms:W3CDTF">2022-01-25T03:46:59Z</dcterms:modified>
</cp:coreProperties>
</file>