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<sst xmlns="http://schemas.openxmlformats.org/spreadsheetml/2006/main" count="336" uniqueCount="93">
  <si>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</si>
  <si>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</si>
  <si>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</si>
  <si>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</si>
  <si>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</si>
  <si>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</si>
  <si>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</si>
  <si>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</si>
  <si>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</si>
  <si>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</si>
  <si>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</si>
  <si>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</si>
  <si>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</si>
  <si>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</si>
  <si>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</si>
  <si>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</si>
  <si>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</si>
  <si>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</si>
  <si>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</si>
  <si>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</si>
  <si>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</si>
  <si>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</si>
  <si>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</si>
  <si>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</si>
  <si>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</si>
  <si>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</si>
  <si>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</si>
  <si>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</si>
  <si>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</si>
  <si>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</si>
  <si>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</si>
  <si>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</si>
  <si>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</si>
  <si>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</si>
  <si>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</si>
  <si>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</si>
  <si>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</si>
  <si>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</si>
  <si>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</si>
  <si>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</si>
  <si>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</si>
  <si>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</si>
  <si>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</si>
  <si>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</si>
  <si>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</si>
  <si>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</si>
  <si>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</si>
  <si>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</si>
  <si>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</si>
  <si>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</si>
  <si>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</si>
  <si>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</si>
  <si>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</si>
  <si>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</si>
  <si>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</si>
  <si>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</si>
  <si>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</si>
  <si>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</si>
  <si>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</si>
  <si>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</si>
  <si>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</si>
  <si>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</si>
  <si>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</si>
  <si>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</si>
  <si>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</si>
  <si>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</si>
  <si>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</si>
  <si>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</si>
  <si>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</si>
  <si>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</si>
  <si>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</si>
  <si>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</si>
  <si>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</si>
  <si>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</si>
  <si>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</si>
  <si>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</si>
  <si>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</si>
  <si>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</si>
  <si>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7</t>
  </si>
  <si>
    <t>14</t>
  </si>
  <si>
    <t>406</t>
  </si>
  <si>
    <t>5</t>
  </si>
  <si>
    <t>10</t>
  </si>
  <si>
    <t>13</t>
  </si>
  <si>
    <t>34</t>
  </si>
  <si>
    <t>3-2</t>
  </si>
  <si>
    <t>1-0</t>
  </si>
  <si>
    <t>3,38</t>
  </si>
  <si>
    <t>2-2</t>
  </si>
  <si>
    <t>5-4</t>
  </si>
  <si>
    <t>СВОДКА ПО НАДОЮ МОЛОКА ЗА 31.05.2022 года</t>
  </si>
  <si>
    <t>96</t>
  </si>
  <si>
    <t>94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</si>
</sst>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W9" sqref="W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90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905</v>
      </c>
      <c r="C6" s="39">
        <v>36574</v>
      </c>
      <c r="D6" s="39">
        <v>241</v>
      </c>
      <c r="E6" s="39">
        <v>203</v>
      </c>
      <c r="F6" s="39">
        <v>243</v>
      </c>
      <c r="G6" s="39">
        <v>187</v>
      </c>
      <c r="H6" s="39">
        <v>279</v>
      </c>
      <c r="I6" s="39">
        <v>218</v>
      </c>
      <c r="J6" s="39">
        <v>39594</v>
      </c>
      <c r="K6" s="59">
        <v>94</v>
      </c>
      <c r="L6" s="13">
        <v>3.9</v>
      </c>
      <c r="M6" s="60" t="s">
        <v>87</v>
      </c>
      <c r="N6" s="40">
        <v>26.6</v>
      </c>
      <c r="O6" s="61">
        <v>22.6</v>
      </c>
      <c r="P6" s="39">
        <f>H6</f>
        <v>279</v>
      </c>
      <c r="Q6" s="62">
        <v>41</v>
      </c>
      <c r="R6" s="63" t="s">
        <v>81</v>
      </c>
      <c r="S6" s="58">
        <v>95</v>
      </c>
      <c r="T6" s="64">
        <v>7</v>
      </c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7525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2759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2020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>
        <v>19</v>
      </c>
      <c r="R8" s="63"/>
      <c r="S8" s="58">
        <v>12</v>
      </c>
      <c r="T8" s="64">
        <v>3</v>
      </c>
      <c r="U8" s="65">
        <v>16</v>
      </c>
      <c r="V8" s="66" t="s">
        <v>85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39333</v>
      </c>
      <c r="D9" s="73">
        <f t="shared" si="0"/>
        <v>261</v>
      </c>
      <c r="E9" s="16">
        <f t="shared" si="0"/>
        <v>250</v>
      </c>
      <c r="F9" s="16">
        <f t="shared" si="0"/>
        <v>259</v>
      </c>
      <c r="G9" s="16">
        <f t="shared" si="0"/>
        <v>227</v>
      </c>
      <c r="H9" s="16">
        <f t="shared" si="0"/>
        <v>295</v>
      </c>
      <c r="I9" s="16">
        <f t="shared" si="0"/>
        <v>259</v>
      </c>
      <c r="J9" s="71">
        <f t="shared" si="0"/>
        <v>41614</v>
      </c>
      <c r="K9" s="17">
        <f>F9/D9*100</f>
        <v>99.23371647509579</v>
      </c>
      <c r="L9" s="13">
        <f>H9*3.4/F9</f>
        <v>3.8725868725868726</v>
      </c>
      <c r="M9" s="74">
        <f>(M6+M7+M8)/2</f>
        <v>3.2649999999999997</v>
      </c>
      <c r="N9" s="75">
        <f>D9/B9*100</f>
        <v>22.597402597402596</v>
      </c>
      <c r="O9" s="75">
        <v>19.399999999999999</v>
      </c>
      <c r="P9" s="16">
        <f t="shared" ref="P9:U9" si="1">P6+P7+P8</f>
        <v>295</v>
      </c>
      <c r="Q9" s="16">
        <f>Q8+Q7+Q6</f>
        <v>60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85</v>
      </c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8445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9272</v>
      </c>
      <c r="D10" s="58">
        <v>65</v>
      </c>
      <c r="E10" s="58">
        <v>62</v>
      </c>
      <c r="F10" s="58">
        <v>50</v>
      </c>
      <c r="G10" s="58">
        <v>50</v>
      </c>
      <c r="H10" s="58">
        <v>56</v>
      </c>
      <c r="I10" s="58">
        <v>57</v>
      </c>
      <c r="J10" s="39">
        <v>7705</v>
      </c>
      <c r="K10" s="17">
        <v>77</v>
      </c>
      <c r="L10" s="13">
        <v>3.8</v>
      </c>
      <c r="M10" s="77">
        <v>3.2</v>
      </c>
      <c r="N10" s="40">
        <v>15.6</v>
      </c>
      <c r="O10" s="61">
        <v>15.1</v>
      </c>
      <c r="P10" s="39">
        <f t="shared" ref="P10:P17" si="2">H10</f>
        <v>56</v>
      </c>
      <c r="Q10" s="62">
        <v>20</v>
      </c>
      <c r="R10" s="39"/>
      <c r="S10" s="78" t="s">
        <v>75</v>
      </c>
      <c r="T10" s="79"/>
      <c r="U10" s="80" t="s">
        <v>69</v>
      </c>
      <c r="V10" s="66" t="s">
        <v>88</v>
      </c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03"/>
    </row>
    <row r="11" spans="1:194" ht="21" customHeight="1" thickBot="1">
      <c r="A11" s="82" t="s">
        <v>27</v>
      </c>
      <c r="B11" s="76">
        <v>86</v>
      </c>
      <c r="C11" s="76">
        <v>1235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1178</v>
      </c>
      <c r="K11" s="17">
        <f>F11/D11*100</f>
        <v>80</v>
      </c>
      <c r="L11" s="13">
        <v>3.8</v>
      </c>
      <c r="M11" s="84" t="s">
        <v>61</v>
      </c>
      <c r="N11" s="40">
        <f t="shared" ref="N11:N24" si="3">D11/B11*100</f>
        <v>11.627906976744185</v>
      </c>
      <c r="O11" s="85">
        <v>12.4</v>
      </c>
      <c r="P11" s="39">
        <f>H11</f>
        <v>9</v>
      </c>
      <c r="Q11" s="86">
        <v>1</v>
      </c>
      <c r="R11" s="87"/>
      <c r="S11" s="22" t="s">
        <v>41</v>
      </c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2892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2336</v>
      </c>
      <c r="K13" s="17">
        <f t="shared" ref="K13:K25" si="4">F13/D13*100</f>
        <v>80</v>
      </c>
      <c r="L13" s="13">
        <f t="shared" ref="L13:L23" si="5">H13*3.4/F13</f>
        <v>3.6124999999999998</v>
      </c>
      <c r="M13" s="84" t="s">
        <v>30</v>
      </c>
      <c r="N13" s="40">
        <f t="shared" si="3"/>
        <v>16.666666666666664</v>
      </c>
      <c r="O13" s="61">
        <v>19.399999999999999</v>
      </c>
      <c r="P13" s="39">
        <f t="shared" si="2"/>
        <v>17</v>
      </c>
      <c r="Q13" s="76">
        <v>10</v>
      </c>
      <c r="R13" s="76"/>
      <c r="S13" s="22" t="s">
        <v>78</v>
      </c>
      <c r="T13" s="88" t="s">
        <v>83</v>
      </c>
      <c r="U13" s="88" t="s">
        <v>84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1680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1504</v>
      </c>
      <c r="K14" s="17">
        <f t="shared" si="4"/>
        <v>84.615384615384613</v>
      </c>
      <c r="L14" s="13">
        <f t="shared" si="5"/>
        <v>3.4</v>
      </c>
      <c r="M14" s="84" t="s">
        <v>20</v>
      </c>
      <c r="N14" s="40">
        <f t="shared" si="3"/>
        <v>12.380952380952381</v>
      </c>
      <c r="O14" s="61">
        <v>14.4</v>
      </c>
      <c r="P14" s="39">
        <f t="shared" si="2"/>
        <v>11</v>
      </c>
      <c r="Q14" s="39"/>
      <c r="R14" s="39"/>
      <c r="S14" s="78" t="s">
        <v>82</v>
      </c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2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2198</v>
      </c>
      <c r="D16" s="58">
        <v>18</v>
      </c>
      <c r="E16" s="58">
        <v>16</v>
      </c>
      <c r="F16" s="58">
        <v>15</v>
      </c>
      <c r="G16" s="58">
        <v>13</v>
      </c>
      <c r="H16" s="58">
        <v>15</v>
      </c>
      <c r="I16" s="58">
        <v>13</v>
      </c>
      <c r="J16" s="39">
        <v>1865</v>
      </c>
      <c r="K16" s="17">
        <f t="shared" si="4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8.3000000000000007</v>
      </c>
      <c r="P16" s="39">
        <f t="shared" si="2"/>
        <v>15</v>
      </c>
      <c r="Q16" s="39">
        <v>8</v>
      </c>
      <c r="R16" s="39">
        <v>3</v>
      </c>
      <c r="S16" s="78" t="s">
        <v>82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682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484</v>
      </c>
      <c r="K17" s="17">
        <f t="shared" si="4"/>
        <v>71.428571428571431</v>
      </c>
      <c r="L17" s="13">
        <f t="shared" si="5"/>
        <v>3.4</v>
      </c>
      <c r="M17" s="84" t="s">
        <v>35</v>
      </c>
      <c r="N17" s="40">
        <f t="shared" si="3"/>
        <v>6.0869565217391308</v>
      </c>
      <c r="O17" s="61">
        <v>7</v>
      </c>
      <c r="P17" s="39">
        <f t="shared" si="2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80</v>
      </c>
      <c r="C18" s="58">
        <v>222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160</v>
      </c>
      <c r="K18" s="17">
        <f t="shared" si="4"/>
        <v>66.666666666666657</v>
      </c>
      <c r="L18" s="13">
        <f t="shared" si="5"/>
        <v>3.4</v>
      </c>
      <c r="M18" s="84" t="s">
        <v>35</v>
      </c>
      <c r="N18" s="40">
        <f t="shared" si="3"/>
        <v>3.75</v>
      </c>
      <c r="O18" s="61">
        <v>4</v>
      </c>
      <c r="P18" s="98">
        <f t="shared" ref="P18:P23" si="6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908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642</v>
      </c>
      <c r="K19" s="17">
        <f t="shared" si="4"/>
        <v>71.428571428571431</v>
      </c>
      <c r="L19" s="13">
        <f t="shared" si="5"/>
        <v>4.08</v>
      </c>
      <c r="M19" s="84" t="s">
        <v>20</v>
      </c>
      <c r="N19" s="40">
        <f t="shared" si="3"/>
        <v>6.7307692307692308</v>
      </c>
      <c r="O19" s="61">
        <v>9.1</v>
      </c>
      <c r="P19" s="98">
        <f t="shared" si="6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668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510</v>
      </c>
      <c r="K20" s="17">
        <f t="shared" si="4"/>
        <v>80</v>
      </c>
      <c r="L20" s="13">
        <f>H20*3.4/F20</f>
        <v>3.4</v>
      </c>
      <c r="M20" s="84" t="s">
        <v>40</v>
      </c>
      <c r="N20" s="40">
        <f t="shared" si="3"/>
        <v>8.3333333333333321</v>
      </c>
      <c r="O20" s="61">
        <v>9.8000000000000007</v>
      </c>
      <c r="P20" s="98">
        <f t="shared" si="6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415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307</v>
      </c>
      <c r="K21" s="17">
        <f t="shared" si="4"/>
        <v>80</v>
      </c>
      <c r="L21" s="13">
        <f t="shared" si="5"/>
        <v>3.4</v>
      </c>
      <c r="M21" s="84" t="s">
        <v>41</v>
      </c>
      <c r="N21" s="40">
        <f t="shared" si="3"/>
        <v>20</v>
      </c>
      <c r="O21" s="61">
        <v>11.4</v>
      </c>
      <c r="P21" s="98">
        <f t="shared" si="6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75</v>
      </c>
      <c r="C22" s="58">
        <v>1826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1476</v>
      </c>
      <c r="K22" s="17">
        <f t="shared" ref="K22" si="7">F22/D22*100</f>
        <v>84.615384615384613</v>
      </c>
      <c r="L22" s="13">
        <f t="shared" ref="L22" si="8">H22*3.4/F22</f>
        <v>3.709090909090909</v>
      </c>
      <c r="M22" s="84" t="s">
        <v>40</v>
      </c>
      <c r="N22" s="40">
        <f t="shared" ref="N22" si="9">D22/B22*100</f>
        <v>17.333333333333336</v>
      </c>
      <c r="O22" s="61">
        <v>17.600000000000001</v>
      </c>
      <c r="P22" s="39">
        <f t="shared" si="6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277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190</v>
      </c>
      <c r="K23" s="17">
        <f>F23/D23*100</f>
        <v>66.666666666666657</v>
      </c>
      <c r="L23" s="13">
        <f t="shared" si="5"/>
        <v>3.4</v>
      </c>
      <c r="M23" s="84" t="s">
        <v>51</v>
      </c>
      <c r="N23" s="40">
        <f t="shared" si="3"/>
        <v>6</v>
      </c>
      <c r="O23" s="61">
        <v>8.6</v>
      </c>
      <c r="P23" s="39">
        <f t="shared" si="6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22568</v>
      </c>
      <c r="D24" s="42">
        <f>D10+D11+D12+D13+D14+D15+D16+D17+D18+D19+D20+D21+D22+D23</f>
        <v>169</v>
      </c>
      <c r="E24" s="42">
        <f t="shared" ref="E24:I24" si="10">E10+E11+E12+E13+E14+E15+E16+E17+E18+E19+E20+E21+E22+E23</f>
        <v>175</v>
      </c>
      <c r="F24" s="42">
        <f t="shared" si="10"/>
        <v>133</v>
      </c>
      <c r="G24" s="42">
        <f>G23+G22+G21+G20+G19+G18+G17+G16+G15+G14+G13+G11+G10</f>
        <v>141</v>
      </c>
      <c r="H24" s="42">
        <f>H23+H22+H21+H20+H19+H18+H17+H16+H15+H14+H13+H12+H11+H10</f>
        <v>143</v>
      </c>
      <c r="I24" s="42">
        <f t="shared" si="10"/>
        <v>153</v>
      </c>
      <c r="J24" s="42">
        <f>J23+J22+J21+J20+J19+J18+J17+J16+J15+J14+J13+J11+J10</f>
        <v>18560</v>
      </c>
      <c r="K24" s="17">
        <f t="shared" si="4"/>
        <v>78.698224852071007</v>
      </c>
      <c r="L24" s="13">
        <f>H24*3.4/F24</f>
        <v>3.6556390977443609</v>
      </c>
      <c r="M24" s="43">
        <f>(M10+M11+M13+M14+M16+M17+M18+M19+M20+M21+M23)/11</f>
        <v>3.0909090909090908</v>
      </c>
      <c r="N24" s="40">
        <f t="shared" si="3"/>
        <v>11.695501730103807</v>
      </c>
      <c r="O24" s="44">
        <v>11.8</v>
      </c>
      <c r="P24" s="39">
        <f>P23+P22+P21+P20+P19+P18+P17+P16+P15+P14+P13+P12+P11+P10</f>
        <v>143</v>
      </c>
      <c r="Q24" s="45">
        <f>Q10+Q11+Q12+Q13+Q14+Q15+Q16+Q17+Q18+Q19+Q20+Q21+Q22+Q23</f>
        <v>39</v>
      </c>
      <c r="R24" s="45">
        <f t="shared" ref="R24" si="11">R10+R11+R12+R13+R14+R15+R16+R17+R18+R19+R20+R21+R23</f>
        <v>3</v>
      </c>
      <c r="S24" s="45">
        <f>S23+S22+S21+S20+S19+S18+S17+S16+S15+S14+S13+S12+S11+S10</f>
        <v>55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 t="s">
        <v>88</v>
      </c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61901</v>
      </c>
      <c r="D25" s="16">
        <f>D24+D9</f>
        <v>430</v>
      </c>
      <c r="E25" s="16">
        <f>E24+E9</f>
        <v>425</v>
      </c>
      <c r="F25" s="25">
        <f t="shared" si="14"/>
        <v>392</v>
      </c>
      <c r="G25" s="25">
        <f t="shared" si="14"/>
        <v>368</v>
      </c>
      <c r="H25" s="16">
        <f t="shared" si="14"/>
        <v>438</v>
      </c>
      <c r="I25" s="16">
        <f t="shared" si="14"/>
        <v>412</v>
      </c>
      <c r="J25" s="16">
        <f>J24+J9</f>
        <v>60174</v>
      </c>
      <c r="K25" s="17">
        <f t="shared" si="4"/>
        <v>91.162790697674424</v>
      </c>
      <c r="L25" s="13">
        <f>H25*3.4/F25</f>
        <v>3.7989795918367348</v>
      </c>
      <c r="M25" s="26">
        <f>(M9+M24)/2</f>
        <v>3.1779545454545453</v>
      </c>
      <c r="N25" s="27">
        <f>D25/B25*100</f>
        <v>16.538461538461537</v>
      </c>
      <c r="O25" s="27">
        <v>15.4</v>
      </c>
      <c r="P25" s="28">
        <f>P24+P9</f>
        <v>438</v>
      </c>
      <c r="Q25" s="16">
        <f>Q24+Q9</f>
        <v>99</v>
      </c>
      <c r="R25" s="16">
        <f>R24+R9</f>
        <v>8</v>
      </c>
      <c r="S25" s="16">
        <f t="shared" ref="S25:U25" si="15">S9+S24</f>
        <v>162</v>
      </c>
      <c r="T25" s="16">
        <f t="shared" si="15"/>
        <v>23</v>
      </c>
      <c r="U25" s="16">
        <f t="shared" si="15"/>
        <v>497</v>
      </c>
      <c r="V25" s="18" t="s">
        <v>89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15845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5</v>
      </c>
      <c r="E26" s="105"/>
      <c r="F26" s="104">
        <f>F25-G25</f>
        <v>24</v>
      </c>
      <c r="G26" s="105"/>
      <c r="H26" s="106">
        <f>H25-I25</f>
        <v>26</v>
      </c>
      <c r="I26" s="107"/>
      <c r="J26" s="33"/>
      <c r="K26" s="34"/>
      <c r="L26" s="21">
        <v>0</v>
      </c>
      <c r="M26" s="21"/>
      <c r="N26" s="21"/>
      <c r="O26" s="21"/>
      <c r="P26" s="35"/>
      <c r="Q26" s="22" t="s">
        <v>91</v>
      </c>
      <c r="R26" s="22" t="s">
        <v>76</v>
      </c>
      <c r="S26" s="22" t="s">
        <v>92</v>
      </c>
      <c r="T26" s="22" t="s">
        <v>79</v>
      </c>
      <c r="U26" s="22" t="s">
        <v>80</v>
      </c>
      <c r="V26" s="22" t="s">
        <v>86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20190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2022-06-01T02:57:29Z</cp:lastPrinted>
  <dcterms:created xsi:type="dcterms:W3CDTF">2020-08-31T08:55:27Z</dcterms:created>
  <dcterms:modified xsi:type="dcterms:W3CDTF">2022-06-01T03:46:20Z</dcterms:modified>
</cp:coreProperties>
</file>