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<sst xmlns="http://schemas.openxmlformats.org/spreadsheetml/2006/main" count="327" uniqueCount="86">
  <si>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</si>
  <si>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</si>
  <si>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</si>
  <si>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</si>
  <si>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</si>
  <si>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</si>
  <si>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</si>
  <si>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</si>
  <si>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</si>
  <si>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</si>
  <si>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</si>
  <si>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</si>
  <si>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</si>
  <si>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</si>
  <si>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</si>
  <si>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</si>
  <si>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</si>
  <si>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</si>
  <si>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</si>
  <si>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</si>
  <si>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</si>
  <si>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</si>
  <si>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</si>
  <si>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</si>
  <si>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</si>
  <si>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</si>
  <si>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</si>
  <si>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</si>
  <si>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</si>
  <si>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</si>
  <si>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</si>
  <si>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</si>
  <si>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</si>
  <si>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</si>
  <si>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</si>
  <si>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</si>
  <si>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</si>
  <si>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</si>
  <si>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</si>
  <si>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</si>
  <si>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</si>
  <si>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</si>
  <si>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</si>
  <si>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</si>
  <si>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</si>
  <si>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</si>
  <si>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</si>
  <si>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</si>
  <si>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</si>
  <si>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</si>
  <si>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</si>
  <si>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</si>
  <si>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</si>
  <si>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</si>
  <si>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</si>
  <si>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</si>
  <si>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</si>
  <si>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</si>
  <si>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</si>
  <si>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</si>
  <si>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</si>
  <si>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</si>
  <si>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</si>
  <si>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</si>
  <si>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</si>
  <si>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</si>
  <si>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</si>
  <si>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</si>
  <si>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</si>
  <si>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</si>
  <si>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</si>
  <si>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</si>
  <si>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</si>
  <si>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</si>
  <si>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</si>
  <si>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</si>
  <si>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</si>
  <si>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</si>
  <si>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</si>
  <si>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12</t>
  </si>
  <si>
    <t>404</t>
  </si>
  <si>
    <t>3,44</t>
  </si>
  <si>
    <t>10</t>
  </si>
  <si>
    <t>СВОДКА ПО НАДОЮ МОЛОКА ЗА 11.05.2022 года</t>
  </si>
  <si>
    <t>43</t>
  </si>
  <si>
    <t>40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</si>
</sst>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S26" sqref="S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68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78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6" t="s">
        <v>18</v>
      </c>
      <c r="B6" s="57">
        <v>905</v>
      </c>
      <c r="C6" s="39">
        <v>31545</v>
      </c>
      <c r="D6" s="39">
        <v>253</v>
      </c>
      <c r="E6" s="39">
        <v>234</v>
      </c>
      <c r="F6" s="39">
        <v>251</v>
      </c>
      <c r="G6" s="39">
        <v>215</v>
      </c>
      <c r="H6" s="39">
        <v>293</v>
      </c>
      <c r="I6" s="39">
        <v>243</v>
      </c>
      <c r="J6" s="39">
        <v>34259</v>
      </c>
      <c r="K6" s="58">
        <v>95</v>
      </c>
      <c r="L6" s="13">
        <v>4.0999999999999996</v>
      </c>
      <c r="M6" s="59" t="s">
        <v>81</v>
      </c>
      <c r="N6" s="40">
        <v>27.9</v>
      </c>
      <c r="O6" s="60">
        <v>26.1</v>
      </c>
      <c r="P6" s="39">
        <f>H6</f>
        <v>293</v>
      </c>
      <c r="Q6" s="61">
        <v>25</v>
      </c>
      <c r="R6" s="62" t="s">
        <v>41</v>
      </c>
      <c r="S6" s="57">
        <v>64</v>
      </c>
      <c r="T6" s="63"/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6600</v>
      </c>
      <c r="DH6" s="67"/>
      <c r="DI6" s="67"/>
      <c r="DJ6" s="67">
        <v>1000</v>
      </c>
    </row>
    <row r="7" spans="1:194" ht="18" customHeight="1" thickBot="1">
      <c r="A7" s="56" t="s">
        <v>19</v>
      </c>
      <c r="B7" s="57"/>
      <c r="C7" s="57">
        <v>0</v>
      </c>
      <c r="D7" s="39"/>
      <c r="E7" s="39">
        <v>17</v>
      </c>
      <c r="F7" s="39"/>
      <c r="G7" s="39">
        <v>14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ht="21" customHeight="1" thickBot="1">
      <c r="A8" s="56" t="s">
        <v>22</v>
      </c>
      <c r="B8" s="57">
        <v>250</v>
      </c>
      <c r="C8" s="68">
        <v>2367</v>
      </c>
      <c r="D8" s="39">
        <v>19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1700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8.4</v>
      </c>
      <c r="P8" s="39">
        <f>H8</f>
        <v>16</v>
      </c>
      <c r="Q8" s="61"/>
      <c r="R8" s="62"/>
      <c r="S8" s="57"/>
      <c r="T8" s="63"/>
      <c r="U8" s="64">
        <v>13</v>
      </c>
      <c r="V8" s="65"/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33912</v>
      </c>
      <c r="D9" s="72">
        <f t="shared" si="0"/>
        <v>272</v>
      </c>
      <c r="E9" s="16">
        <f t="shared" si="0"/>
        <v>272</v>
      </c>
      <c r="F9" s="16">
        <f t="shared" si="0"/>
        <v>267</v>
      </c>
      <c r="G9" s="16">
        <f t="shared" si="0"/>
        <v>246</v>
      </c>
      <c r="H9" s="16">
        <f t="shared" si="0"/>
        <v>309</v>
      </c>
      <c r="I9" s="16">
        <f t="shared" si="0"/>
        <v>275</v>
      </c>
      <c r="J9" s="70">
        <f t="shared" si="0"/>
        <v>35959</v>
      </c>
      <c r="K9" s="17">
        <f>F9/D9*100</f>
        <v>98.161764705882348</v>
      </c>
      <c r="L9" s="13">
        <f>H9*3.4/F9</f>
        <v>3.934831460674157</v>
      </c>
      <c r="M9" s="73">
        <f>(M6+M7+M8)/2</f>
        <v>3.2949999999999999</v>
      </c>
      <c r="N9" s="55">
        <f>D9/B9*100</f>
        <v>23.549783549783552</v>
      </c>
      <c r="O9" s="55">
        <v>18</v>
      </c>
      <c r="P9" s="16">
        <f t="shared" ref="P9:U9" si="1">P6+P7+P8</f>
        <v>309</v>
      </c>
      <c r="Q9" s="16">
        <f>Q8+Q7+Q6</f>
        <v>25</v>
      </c>
      <c r="R9" s="16">
        <f>R8+R7+R6</f>
        <v>3</v>
      </c>
      <c r="S9" s="16">
        <f>S8+S7+S6</f>
        <v>64</v>
      </c>
      <c r="T9" s="16">
        <f>T8+T7+T6</f>
        <v>0</v>
      </c>
      <c r="U9" s="16">
        <f t="shared" si="1"/>
        <v>297</v>
      </c>
      <c r="V9" s="18"/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7220</v>
      </c>
      <c r="DH9" s="16" t="e">
        <f>DH6+#REF!+DH7+DH8</f>
        <v>#REF!</v>
      </c>
      <c r="DI9" s="16" t="e">
        <f>DI6+#REF!+DI7+DI8</f>
        <v>#REF!</v>
      </c>
      <c r="DJ9" s="16">
        <f>DJ6+DJ7+DJ8</f>
        <v>1000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1">
        <v>7876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64</v>
      </c>
      <c r="J10" s="39">
        <v>6495</v>
      </c>
      <c r="K10" s="17">
        <v>78</v>
      </c>
      <c r="L10" s="13">
        <v>3.8</v>
      </c>
      <c r="M10" s="82">
        <v>3.2</v>
      </c>
      <c r="N10" s="40">
        <v>17.3</v>
      </c>
      <c r="O10" s="60">
        <v>17.8</v>
      </c>
      <c r="P10" s="39">
        <f t="shared" ref="P10:P17" si="2">H10</f>
        <v>61</v>
      </c>
      <c r="Q10" s="61">
        <v>7</v>
      </c>
      <c r="R10" s="39"/>
      <c r="S10" s="74" t="s">
        <v>82</v>
      </c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N10" s="103"/>
    </row>
    <row r="11" spans="1:194" ht="21" customHeight="1" thickBot="1">
      <c r="A11" s="83" t="s">
        <v>27</v>
      </c>
      <c r="B11" s="81">
        <v>86</v>
      </c>
      <c r="C11" s="81">
        <v>1048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1041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/>
      <c r="R11" s="86"/>
      <c r="S11" s="22"/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1" t="s">
        <v>29</v>
      </c>
      <c r="B13" s="81">
        <v>120</v>
      </c>
      <c r="C13" s="81">
        <v>2500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2064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/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1402</v>
      </c>
      <c r="D14" s="57">
        <v>12</v>
      </c>
      <c r="E14" s="57">
        <v>13</v>
      </c>
      <c r="F14" s="57">
        <v>10</v>
      </c>
      <c r="G14" s="57">
        <v>9</v>
      </c>
      <c r="H14" s="57">
        <v>10</v>
      </c>
      <c r="I14" s="57">
        <v>10</v>
      </c>
      <c r="J14" s="39">
        <v>1281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1838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1564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3</v>
      </c>
      <c r="R16" s="39"/>
      <c r="S16" s="74"/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</row>
    <row r="17" spans="1:194" ht="17.25" customHeight="1" thickBot="1">
      <c r="A17" s="15" t="s">
        <v>36</v>
      </c>
      <c r="B17" s="39">
        <v>115</v>
      </c>
      <c r="C17" s="39">
        <v>555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397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0</v>
      </c>
    </row>
    <row r="18" spans="1:194" ht="18" customHeight="1" thickBot="1">
      <c r="A18" s="15" t="s">
        <v>38</v>
      </c>
      <c r="B18" s="57">
        <v>80</v>
      </c>
      <c r="C18" s="57">
        <v>170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128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0</v>
      </c>
    </row>
    <row r="19" spans="1:194" ht="18" customHeight="1" thickBot="1">
      <c r="A19" s="15" t="s">
        <v>39</v>
      </c>
      <c r="B19" s="39">
        <v>104</v>
      </c>
      <c r="C19" s="39">
        <v>768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522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8.1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104</v>
      </c>
    </row>
    <row r="20" spans="1:194" ht="18" customHeight="1" thickBot="1">
      <c r="A20" s="15" t="s">
        <v>70</v>
      </c>
      <c r="B20" s="39">
        <v>60</v>
      </c>
      <c r="C20" s="39">
        <v>568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430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>
        <v>60</v>
      </c>
    </row>
    <row r="21" spans="1:194" ht="18" customHeight="1" thickBot="1">
      <c r="A21" s="15" t="s">
        <v>55</v>
      </c>
      <c r="B21" s="39">
        <v>25</v>
      </c>
      <c r="C21" s="39">
        <v>327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231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0</v>
      </c>
    </row>
    <row r="22" spans="1:194" ht="18" customHeight="1" thickBot="1">
      <c r="A22" s="15" t="s">
        <v>42</v>
      </c>
      <c r="B22" s="57">
        <v>75</v>
      </c>
      <c r="C22" s="57">
        <v>1581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1269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</row>
    <row r="23" spans="1:194" ht="20.25" customHeight="1" thickBot="1">
      <c r="A23" s="15" t="s">
        <v>50</v>
      </c>
      <c r="B23" s="57">
        <v>50</v>
      </c>
      <c r="C23" s="57">
        <v>228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150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19154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173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146</v>
      </c>
      <c r="J24" s="42">
        <f>J23+J22+J21+J20+J19+J18+J17+J16+J15+J14+J13+J11+J10</f>
        <v>15775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10</v>
      </c>
      <c r="R24" s="45">
        <f t="shared" ref="R24" si="11">R10+R11+R12+R13+R14+R15+R16+R17+R18+R19+R20+R21+R23</f>
        <v>0</v>
      </c>
      <c r="S24" s="45">
        <f>S23+S22+S21+S20+S19+S18+S17+S16+S15+S14+S13+S12+S11+S10</f>
        <v>10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7250</v>
      </c>
      <c r="DH24" s="50">
        <f>DH12+DH11+DH10</f>
        <v>0</v>
      </c>
      <c r="DI24" s="51">
        <f>SUM(DI10:DI14)</f>
        <v>0</v>
      </c>
      <c r="DJ24" s="52">
        <f>SUM(DJ10:DJ23)</f>
        <v>344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53066</v>
      </c>
      <c r="D25" s="16">
        <f>D24+D9</f>
        <v>439</v>
      </c>
      <c r="E25" s="16">
        <f>E24+E9</f>
        <v>445</v>
      </c>
      <c r="F25" s="25">
        <f t="shared" si="14"/>
        <v>398</v>
      </c>
      <c r="G25" s="25">
        <f t="shared" si="14"/>
        <v>380</v>
      </c>
      <c r="H25" s="16">
        <f t="shared" si="14"/>
        <v>449</v>
      </c>
      <c r="I25" s="16">
        <f t="shared" si="14"/>
        <v>421</v>
      </c>
      <c r="J25" s="16">
        <f>J24+J9</f>
        <v>51734</v>
      </c>
      <c r="K25" s="17">
        <f t="shared" si="4"/>
        <v>90.66059225512528</v>
      </c>
      <c r="L25" s="13">
        <f>H25*3.4/F25</f>
        <v>3.835678391959799</v>
      </c>
      <c r="M25" s="26">
        <f>(M9+M24)/2</f>
        <v>3.1929545454545454</v>
      </c>
      <c r="N25" s="27">
        <f>D25/B25*100</f>
        <v>16.884615384615383</v>
      </c>
      <c r="O25" s="27">
        <v>16</v>
      </c>
      <c r="P25" s="28">
        <f>P24+P9</f>
        <v>449</v>
      </c>
      <c r="Q25" s="16">
        <f>Q24+Q9</f>
        <v>35</v>
      </c>
      <c r="R25" s="16">
        <f>R24+R9</f>
        <v>3</v>
      </c>
      <c r="S25" s="16">
        <f t="shared" ref="S25:U25" si="15">S9+S24</f>
        <v>74</v>
      </c>
      <c r="T25" s="16">
        <f t="shared" si="15"/>
        <v>0</v>
      </c>
      <c r="U25" s="16">
        <f t="shared" si="15"/>
        <v>474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14470</v>
      </c>
      <c r="DH25" s="30" t="e">
        <f>DH24+DH9</f>
        <v>#REF!</v>
      </c>
      <c r="DI25" s="30" t="e">
        <f>DI24+DI9</f>
        <v>#REF!</v>
      </c>
      <c r="DJ25" s="31">
        <f>DJ24+DJ9</f>
        <v>1344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4">
        <f>D25-E25</f>
        <v>-6</v>
      </c>
      <c r="E26" s="105"/>
      <c r="F26" s="104">
        <f>F25-G25</f>
        <v>18</v>
      </c>
      <c r="G26" s="105"/>
      <c r="H26" s="106">
        <f>H25-I25</f>
        <v>28</v>
      </c>
      <c r="I26" s="107"/>
      <c r="J26" s="33"/>
      <c r="K26" s="34"/>
      <c r="L26" s="21" t="s">
        <v>28</v>
      </c>
      <c r="M26" s="21"/>
      <c r="N26" s="21"/>
      <c r="O26" s="21"/>
      <c r="P26" s="35"/>
      <c r="Q26" s="22" t="s">
        <v>84</v>
      </c>
      <c r="R26" s="22" t="s">
        <v>77</v>
      </c>
      <c r="S26" s="22" t="s">
        <v>85</v>
      </c>
      <c r="T26" s="22" t="s">
        <v>79</v>
      </c>
      <c r="U26" s="22" t="s">
        <v>80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15880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2022-05-12T03:05:10Z</cp:lastPrinted>
  <dcterms:created xsi:type="dcterms:W3CDTF">2020-08-31T08:55:27Z</dcterms:created>
  <dcterms:modified xsi:type="dcterms:W3CDTF">2022-05-12T04:22:07Z</dcterms:modified>
</cp:coreProperties>
</file>