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/>
  <c r="T9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<sst xmlns="http://schemas.openxmlformats.org/spreadsheetml/2006/main" count="336" uniqueCount="89">
  <si>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</si>
  <si>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</si>
  <si>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</si>
  <si>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</si>
  <si>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</si>
  <si>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</si>
  <si>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</si>
  <si>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</si>
  <si>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</si>
  <si>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</si>
  <si>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</si>
  <si>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</si>
  <si>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</si>
  <si>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</si>
  <si>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</si>
  <si>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</si>
  <si>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</si>
  <si>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</si>
  <si>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</si>
  <si>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</si>
  <si>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</si>
  <si>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</si>
  <si>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</si>
  <si>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</si>
  <si>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</si>
  <si>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</si>
  <si>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</si>
  <si>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</si>
  <si>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</si>
  <si>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</si>
  <si>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</si>
  <si>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</si>
  <si>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</si>
  <si>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</si>
  <si>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</si>
  <si>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</si>
  <si>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</si>
  <si>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</si>
  <si>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</si>
  <si>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</si>
  <si>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</si>
  <si>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</si>
  <si>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</si>
  <si>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</si>
  <si>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</si>
  <si>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</si>
  <si>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</si>
  <si>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</si>
  <si>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</si>
  <si>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</si>
  <si>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</si>
  <si>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</si>
  <si>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</si>
  <si>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</si>
  <si>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</si>
  <si>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</si>
  <si>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</si>
  <si>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</si>
  <si>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</si>
  <si>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</si>
  <si>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</si>
  <si>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</si>
  <si>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</si>
  <si>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</si>
  <si>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</si>
  <si>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</si>
  <si>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</si>
  <si>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</si>
  <si>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</si>
  <si>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</si>
  <si>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</si>
  <si>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</si>
  <si>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</si>
  <si>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</si>
  <si>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</si>
  <si>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</si>
  <si>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</si>
  <si>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</si>
  <si>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</si>
  <si>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</si>
  <si>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</si>
  <si>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34</t>
  </si>
  <si>
    <t>14</t>
  </si>
  <si>
    <t>370</t>
  </si>
  <si>
    <t>2-2</t>
  </si>
  <si>
    <t>15</t>
  </si>
  <si>
    <t>4</t>
  </si>
  <si>
    <t>3,38</t>
  </si>
  <si>
    <t>СВОДКА ПО НАДОЮ МОЛОКА ЗА 10.04.2022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</si>
</sst>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3" zoomScale="89" zoomScaleNormal="75" zoomScaleSheetLayoutView="89" workbookViewId="0">
      <selection activeCell="J25" sqref="J25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61</v>
      </c>
      <c r="D4" s="116" t="s">
        <v>2</v>
      </c>
      <c r="E4" s="117"/>
      <c r="F4" s="117"/>
      <c r="G4" s="117"/>
      <c r="H4" s="117"/>
      <c r="I4" s="118"/>
      <c r="J4" s="112" t="s">
        <v>60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53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70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12</v>
      </c>
    </row>
    <row r="5" spans="1:194" ht="53.25" customHeight="1" thickBot="1">
      <c r="A5" s="113"/>
      <c r="B5" s="126"/>
      <c r="C5" s="113"/>
      <c r="D5" s="129" t="s">
        <v>58</v>
      </c>
      <c r="E5" s="130"/>
      <c r="F5" s="129" t="s">
        <v>59</v>
      </c>
      <c r="G5" s="130"/>
      <c r="H5" s="129" t="s">
        <v>64</v>
      </c>
      <c r="I5" s="130"/>
      <c r="J5" s="113"/>
      <c r="K5" s="120"/>
      <c r="L5" s="113"/>
      <c r="M5" s="113"/>
      <c r="N5" s="9" t="s">
        <v>57</v>
      </c>
      <c r="O5" s="9" t="s">
        <v>48</v>
      </c>
      <c r="P5" s="113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20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ht="23.25" customHeight="1" thickBot="1">
      <c r="A6" s="56" t="s">
        <v>19</v>
      </c>
      <c r="B6" s="57">
        <v>905</v>
      </c>
      <c r="C6" s="39">
        <v>23580</v>
      </c>
      <c r="D6" s="39">
        <v>241</v>
      </c>
      <c r="E6" s="39">
        <v>195</v>
      </c>
      <c r="F6" s="39">
        <v>218</v>
      </c>
      <c r="G6" s="39">
        <v>179</v>
      </c>
      <c r="H6" s="39">
        <v>254</v>
      </c>
      <c r="I6" s="39">
        <v>201</v>
      </c>
      <c r="J6" s="39">
        <v>25587</v>
      </c>
      <c r="K6" s="58">
        <v>88</v>
      </c>
      <c r="L6" s="13">
        <v>3.9</v>
      </c>
      <c r="M6" s="59" t="s">
        <v>87</v>
      </c>
      <c r="N6" s="40">
        <v>26.6</v>
      </c>
      <c r="O6" s="60">
        <v>21.7</v>
      </c>
      <c r="P6" s="39">
        <f>H6</f>
        <v>254</v>
      </c>
      <c r="Q6" s="61">
        <v>49</v>
      </c>
      <c r="R6" s="62" t="s">
        <v>67</v>
      </c>
      <c r="S6" s="57">
        <v>78</v>
      </c>
      <c r="T6" s="63">
        <v>20</v>
      </c>
      <c r="U6" s="64">
        <v>282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4600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39"/>
      <c r="E7" s="39">
        <v>16</v>
      </c>
      <c r="F7" s="39"/>
      <c r="G7" s="39">
        <v>13</v>
      </c>
      <c r="H7" s="39"/>
      <c r="I7" s="39">
        <v>14</v>
      </c>
      <c r="J7" s="39"/>
      <c r="K7" s="58"/>
      <c r="L7" s="13"/>
      <c r="M7" s="59"/>
      <c r="N7" s="40"/>
      <c r="O7" s="60">
        <v>11.3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04" customFormat="1" ht="21" customHeight="1" thickBot="1">
      <c r="A8" s="56" t="s">
        <v>23</v>
      </c>
      <c r="B8" s="57">
        <v>250</v>
      </c>
      <c r="C8" s="68">
        <v>1270</v>
      </c>
      <c r="D8" s="39">
        <v>15</v>
      </c>
      <c r="E8" s="39">
        <v>20</v>
      </c>
      <c r="F8" s="39">
        <v>14</v>
      </c>
      <c r="G8" s="39">
        <v>16</v>
      </c>
      <c r="H8" s="39">
        <v>15</v>
      </c>
      <c r="I8" s="39">
        <v>17</v>
      </c>
      <c r="J8" s="39">
        <v>1213</v>
      </c>
      <c r="K8" s="58">
        <v>93</v>
      </c>
      <c r="L8" s="13">
        <v>3.8</v>
      </c>
      <c r="M8" s="59" t="s">
        <v>24</v>
      </c>
      <c r="N8" s="40">
        <f>D8/B8*100</f>
        <v>6</v>
      </c>
      <c r="O8" s="60">
        <v>8</v>
      </c>
      <c r="P8" s="39">
        <f>H8</f>
        <v>15</v>
      </c>
      <c r="Q8" s="61"/>
      <c r="R8" s="62"/>
      <c r="S8" s="57">
        <v>7</v>
      </c>
      <c r="T8" s="63">
        <v>3</v>
      </c>
      <c r="U8" s="64">
        <v>13</v>
      </c>
      <c r="V8" s="65" t="s">
        <v>38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420</v>
      </c>
      <c r="DH8" s="67"/>
      <c r="DI8" s="67"/>
      <c r="DJ8" s="67"/>
      <c r="DK8" s="1" t="s">
        <v>25</v>
      </c>
      <c r="DL8" s="1"/>
      <c r="DM8" s="1"/>
      <c r="DN8" s="103"/>
      <c r="DO8" s="103"/>
      <c r="DP8" s="103"/>
      <c r="DQ8" s="103"/>
      <c r="DR8" s="103"/>
      <c r="DS8" s="103"/>
      <c r="DT8" s="103"/>
      <c r="DU8" s="103"/>
      <c r="DV8" s="103"/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24850</v>
      </c>
      <c r="D9" s="72">
        <f t="shared" si="0"/>
        <v>256</v>
      </c>
      <c r="E9" s="16">
        <f t="shared" si="0"/>
        <v>231</v>
      </c>
      <c r="F9" s="16">
        <f t="shared" si="0"/>
        <v>232</v>
      </c>
      <c r="G9" s="16">
        <f t="shared" si="0"/>
        <v>208</v>
      </c>
      <c r="H9" s="16">
        <f t="shared" si="0"/>
        <v>269</v>
      </c>
      <c r="I9" s="16">
        <f t="shared" si="0"/>
        <v>232</v>
      </c>
      <c r="J9" s="70">
        <f t="shared" si="0"/>
        <v>26800</v>
      </c>
      <c r="K9" s="17">
        <f>F9/D9*100</f>
        <v>90.625</v>
      </c>
      <c r="L9" s="13">
        <f>H9*3.4/F9</f>
        <v>3.942241379310345</v>
      </c>
      <c r="M9" s="73">
        <f>(M6+M7+M8)/2</f>
        <v>3.2649999999999997</v>
      </c>
      <c r="N9" s="55">
        <f>D9/B9*100</f>
        <v>22.164502164502164</v>
      </c>
      <c r="O9" s="55">
        <v>18.100000000000001</v>
      </c>
      <c r="P9" s="16">
        <f t="shared" ref="P9:U9" si="1">P6+P7+P8</f>
        <v>269</v>
      </c>
      <c r="Q9" s="16">
        <f>Q8+Q7+Q6</f>
        <v>49</v>
      </c>
      <c r="R9" s="16">
        <f>R8+R7+R6</f>
        <v>1</v>
      </c>
      <c r="S9" s="16">
        <f>S8+S7+S6</f>
        <v>85</v>
      </c>
      <c r="T9" s="16">
        <f>T8+T7+T6</f>
        <v>23</v>
      </c>
      <c r="U9" s="16">
        <f t="shared" si="1"/>
        <v>295</v>
      </c>
      <c r="V9" s="18" t="s">
        <v>38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5020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4" customFormat="1" ht="18.75" customHeight="1" thickBot="1">
      <c r="A10" s="15" t="s">
        <v>27</v>
      </c>
      <c r="B10" s="39">
        <v>410</v>
      </c>
      <c r="C10" s="82">
        <v>5308</v>
      </c>
      <c r="D10" s="57">
        <v>69</v>
      </c>
      <c r="E10" s="57">
        <v>71</v>
      </c>
      <c r="F10" s="57">
        <v>55</v>
      </c>
      <c r="G10" s="57">
        <v>57</v>
      </c>
      <c r="H10" s="57">
        <v>61</v>
      </c>
      <c r="I10" s="57">
        <v>65</v>
      </c>
      <c r="J10" s="39">
        <v>4604</v>
      </c>
      <c r="K10" s="17">
        <v>79</v>
      </c>
      <c r="L10" s="13">
        <v>3.8</v>
      </c>
      <c r="M10" s="83">
        <v>3.2</v>
      </c>
      <c r="N10" s="40">
        <v>16.8</v>
      </c>
      <c r="O10" s="60">
        <v>17.3</v>
      </c>
      <c r="P10" s="39">
        <f t="shared" ref="P10:P17" si="2">H10</f>
        <v>61</v>
      </c>
      <c r="Q10" s="61">
        <v>12</v>
      </c>
      <c r="R10" s="39"/>
      <c r="S10" s="74" t="s">
        <v>85</v>
      </c>
      <c r="T10" s="75" t="s">
        <v>42</v>
      </c>
      <c r="U10" s="76" t="s">
        <v>71</v>
      </c>
      <c r="V10" s="65"/>
      <c r="W10" s="74" t="s">
        <v>73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1300</v>
      </c>
      <c r="DH10" s="67"/>
      <c r="DI10" s="67"/>
      <c r="DJ10" s="77">
        <v>0</v>
      </c>
      <c r="DK10" s="1"/>
      <c r="DL10" s="1"/>
      <c r="DM10" s="1"/>
      <c r="DN10" s="105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</row>
    <row r="11" spans="1:194" s="104" customFormat="1" ht="21" customHeight="1" thickBot="1">
      <c r="A11" s="84" t="s">
        <v>28</v>
      </c>
      <c r="B11" s="82">
        <v>86</v>
      </c>
      <c r="C11" s="82">
        <v>799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703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1</v>
      </c>
      <c r="R11" s="87"/>
      <c r="S11" s="22" t="s">
        <v>78</v>
      </c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500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4" customFormat="1" ht="18.75" customHeight="1" thickBot="1">
      <c r="A13" s="92" t="s">
        <v>30</v>
      </c>
      <c r="B13" s="82">
        <v>120</v>
      </c>
      <c r="C13" s="82">
        <v>1868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1568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/>
      <c r="R13" s="82"/>
      <c r="S13" s="22" t="s">
        <v>78</v>
      </c>
      <c r="T13" s="88" t="s">
        <v>78</v>
      </c>
      <c r="U13" s="88" t="s">
        <v>79</v>
      </c>
      <c r="V13" s="22"/>
      <c r="W13" s="22" t="s">
        <v>68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  <c r="DL13" s="1"/>
      <c r="DM13" s="1"/>
      <c r="DN13" s="103"/>
      <c r="DO13" s="103"/>
      <c r="DP13" s="103"/>
      <c r="DQ13" s="103"/>
      <c r="DR13" s="103"/>
      <c r="DS13" s="103"/>
      <c r="DT13" s="103"/>
      <c r="DU13" s="103"/>
      <c r="DV13" s="103"/>
      <c r="DW13" s="103"/>
      <c r="DX13" s="103"/>
      <c r="DY13" s="103"/>
      <c r="DZ13" s="103"/>
      <c r="EA13" s="103"/>
      <c r="EB13" s="103"/>
      <c r="EC13" s="103"/>
      <c r="ED13" s="103"/>
      <c r="EE13" s="103"/>
      <c r="EF13" s="103"/>
      <c r="EG13" s="103"/>
      <c r="EH13" s="103"/>
      <c r="EI13" s="103"/>
      <c r="EJ13" s="103"/>
      <c r="EK13" s="103"/>
      <c r="EL13" s="103"/>
      <c r="EM13" s="103"/>
      <c r="EN13" s="103"/>
      <c r="EO13" s="103"/>
      <c r="EP13" s="103"/>
      <c r="EQ13" s="103"/>
      <c r="ER13" s="103"/>
      <c r="ES13" s="103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3"/>
      <c r="FH13" s="103"/>
      <c r="FI13" s="103"/>
      <c r="FJ13" s="103"/>
      <c r="FK13" s="103"/>
      <c r="FL13" s="103"/>
      <c r="FM13" s="103"/>
      <c r="FN13" s="103"/>
      <c r="FO13" s="103"/>
      <c r="FP13" s="103"/>
      <c r="FQ13" s="103"/>
      <c r="FR13" s="103"/>
      <c r="FS13" s="103"/>
      <c r="FT13" s="103"/>
      <c r="FU13" s="103"/>
      <c r="FV13" s="103"/>
      <c r="FW13" s="103"/>
      <c r="FX13" s="103"/>
      <c r="FY13" s="103"/>
      <c r="FZ13" s="103"/>
      <c r="GA13" s="103"/>
      <c r="GB13" s="103"/>
      <c r="GC13" s="103"/>
      <c r="GD13" s="103"/>
      <c r="GE13" s="103"/>
      <c r="GF13" s="103"/>
      <c r="GG13" s="103"/>
      <c r="GH13" s="103"/>
      <c r="GI13" s="103"/>
      <c r="GJ13" s="103"/>
      <c r="GK13" s="103"/>
      <c r="GL13" s="103"/>
    </row>
    <row r="14" spans="1:194" s="104" customFormat="1" ht="19.5" customHeight="1" thickBot="1">
      <c r="A14" s="15" t="s">
        <v>32</v>
      </c>
      <c r="B14" s="39">
        <v>105</v>
      </c>
      <c r="C14" s="39">
        <v>1091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971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80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03"/>
      <c r="DO14" s="103"/>
      <c r="DP14" s="103"/>
      <c r="DQ14" s="103"/>
      <c r="DR14" s="103"/>
      <c r="DS14" s="103"/>
      <c r="DT14" s="103"/>
      <c r="DU14" s="103"/>
      <c r="DV14" s="103"/>
      <c r="DW14" s="103"/>
      <c r="DX14" s="103"/>
      <c r="DY14" s="103"/>
      <c r="DZ14" s="103"/>
      <c r="EA14" s="103"/>
      <c r="EB14" s="103"/>
      <c r="EC14" s="103"/>
      <c r="ED14" s="103"/>
      <c r="EE14" s="103"/>
      <c r="EF14" s="103"/>
      <c r="EG14" s="103"/>
      <c r="EH14" s="103"/>
      <c r="EI14" s="103"/>
      <c r="EJ14" s="103"/>
      <c r="EK14" s="103"/>
      <c r="EL14" s="103"/>
      <c r="EM14" s="103"/>
      <c r="EN14" s="103"/>
      <c r="EO14" s="103"/>
      <c r="EP14" s="103"/>
      <c r="EQ14" s="103"/>
      <c r="ER14" s="103"/>
      <c r="ES14" s="103"/>
      <c r="ET14" s="103"/>
      <c r="EU14" s="103"/>
      <c r="EV14" s="103"/>
      <c r="EW14" s="103"/>
      <c r="EX14" s="103"/>
      <c r="EY14" s="103"/>
      <c r="EZ14" s="103"/>
      <c r="FA14" s="103"/>
      <c r="FB14" s="103"/>
      <c r="FC14" s="103"/>
      <c r="FD14" s="103"/>
      <c r="FE14" s="103"/>
      <c r="FF14" s="103"/>
      <c r="FG14" s="103"/>
      <c r="FH14" s="103"/>
      <c r="FI14" s="103"/>
      <c r="FJ14" s="103"/>
      <c r="FK14" s="103"/>
      <c r="FL14" s="103"/>
      <c r="FM14" s="103"/>
      <c r="FN14" s="103"/>
      <c r="FO14" s="103"/>
      <c r="FP14" s="103"/>
      <c r="FQ14" s="103"/>
      <c r="FR14" s="103"/>
      <c r="FS14" s="103"/>
      <c r="FT14" s="103"/>
      <c r="FU14" s="103"/>
      <c r="FV14" s="103"/>
      <c r="FW14" s="103"/>
      <c r="FX14" s="103"/>
      <c r="FY14" s="103"/>
      <c r="FZ14" s="103"/>
      <c r="GA14" s="103"/>
      <c r="GB14" s="103"/>
      <c r="GC14" s="103"/>
      <c r="GD14" s="103"/>
      <c r="GE14" s="103"/>
      <c r="GF14" s="103"/>
      <c r="GG14" s="103"/>
      <c r="GH14" s="103"/>
      <c r="GI14" s="103"/>
      <c r="GJ14" s="103"/>
      <c r="GK14" s="103"/>
      <c r="GL14" s="103"/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s="104" customFormat="1" ht="16.5" customHeight="1" thickBot="1">
      <c r="A16" s="15" t="s">
        <v>35</v>
      </c>
      <c r="B16" s="39">
        <v>215</v>
      </c>
      <c r="C16" s="39">
        <v>1379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1099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2</v>
      </c>
      <c r="R16" s="39"/>
      <c r="S16" s="74" t="s">
        <v>86</v>
      </c>
      <c r="T16" s="75"/>
      <c r="U16" s="75" t="s">
        <v>69</v>
      </c>
      <c r="V16" s="74"/>
      <c r="W16" s="74" t="s">
        <v>74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  <c r="DK16" s="1"/>
      <c r="DL16" s="1"/>
      <c r="DM16" s="1"/>
      <c r="DN16" s="103"/>
      <c r="DO16" s="103"/>
      <c r="DP16" s="103"/>
      <c r="DQ16" s="103"/>
      <c r="DR16" s="103"/>
      <c r="DS16" s="103"/>
      <c r="DT16" s="103"/>
      <c r="DU16" s="103"/>
      <c r="DV16" s="103"/>
      <c r="DW16" s="103"/>
      <c r="DX16" s="103"/>
      <c r="DY16" s="103"/>
      <c r="DZ16" s="103"/>
      <c r="EA16" s="103"/>
      <c r="EB16" s="103"/>
      <c r="EC16" s="103"/>
      <c r="ED16" s="103"/>
      <c r="EE16" s="103"/>
      <c r="EF16" s="103"/>
      <c r="EG16" s="103"/>
      <c r="EH16" s="103"/>
      <c r="EI16" s="103"/>
      <c r="EJ16" s="103"/>
      <c r="EK16" s="103"/>
      <c r="EL16" s="103"/>
      <c r="EM16" s="103"/>
      <c r="EN16" s="103"/>
      <c r="EO16" s="103"/>
      <c r="EP16" s="103"/>
      <c r="EQ16" s="103"/>
      <c r="ER16" s="103"/>
      <c r="ES16" s="103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3"/>
      <c r="FF16" s="103"/>
      <c r="FG16" s="103"/>
      <c r="FH16" s="103"/>
      <c r="FI16" s="103"/>
      <c r="FJ16" s="103"/>
      <c r="FK16" s="103"/>
      <c r="FL16" s="103"/>
      <c r="FM16" s="103"/>
      <c r="FN16" s="103"/>
      <c r="FO16" s="103"/>
      <c r="FP16" s="103"/>
      <c r="FQ16" s="103"/>
      <c r="FR16" s="103"/>
      <c r="FS16" s="103"/>
      <c r="FT16" s="103"/>
      <c r="FU16" s="103"/>
      <c r="FV16" s="103"/>
      <c r="FW16" s="103"/>
      <c r="FX16" s="103"/>
      <c r="FY16" s="103"/>
      <c r="FZ16" s="103"/>
      <c r="GA16" s="103"/>
      <c r="GB16" s="103"/>
      <c r="GC16" s="103"/>
      <c r="GD16" s="103"/>
      <c r="GE16" s="103"/>
      <c r="GF16" s="103"/>
      <c r="GG16" s="103"/>
      <c r="GH16" s="103"/>
      <c r="GI16" s="103"/>
      <c r="GJ16" s="103"/>
      <c r="GK16" s="103"/>
      <c r="GL16" s="103"/>
    </row>
    <row r="17" spans="1:194" s="104" customFormat="1" ht="17.25" customHeight="1" thickBot="1">
      <c r="A17" s="15" t="s">
        <v>37</v>
      </c>
      <c r="B17" s="39">
        <v>115</v>
      </c>
      <c r="C17" s="39">
        <v>375</v>
      </c>
      <c r="D17" s="57">
        <v>6</v>
      </c>
      <c r="E17" s="57">
        <v>5</v>
      </c>
      <c r="F17" s="57">
        <v>4</v>
      </c>
      <c r="G17" s="57">
        <v>4</v>
      </c>
      <c r="H17" s="57">
        <v>4</v>
      </c>
      <c r="I17" s="57">
        <v>4</v>
      </c>
      <c r="J17" s="39">
        <v>273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5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75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  <c r="DK17" s="1"/>
      <c r="DL17" s="1"/>
      <c r="DM17" s="1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</row>
    <row r="18" spans="1:194" s="104" customFormat="1" ht="18" customHeight="1" thickBot="1">
      <c r="A18" s="15" t="s">
        <v>39</v>
      </c>
      <c r="B18" s="57">
        <v>80</v>
      </c>
      <c r="C18" s="57">
        <v>203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98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  <c r="DK18" s="1"/>
      <c r="DL18" s="1"/>
      <c r="DM18" s="1"/>
      <c r="DN18" s="103"/>
      <c r="DO18" s="103"/>
      <c r="DP18" s="103"/>
      <c r="DQ18" s="103"/>
      <c r="DR18" s="103"/>
      <c r="DS18" s="103"/>
      <c r="DT18" s="103"/>
      <c r="DU18" s="103"/>
      <c r="DV18" s="103"/>
      <c r="DW18" s="103"/>
      <c r="DX18" s="103"/>
      <c r="DY18" s="103"/>
      <c r="DZ18" s="103"/>
      <c r="EA18" s="103"/>
      <c r="EB18" s="103"/>
      <c r="EC18" s="103"/>
      <c r="ED18" s="103"/>
      <c r="EE18" s="103"/>
      <c r="EF18" s="103"/>
      <c r="EG18" s="103"/>
      <c r="EH18" s="103"/>
      <c r="EI18" s="103"/>
      <c r="EJ18" s="103"/>
      <c r="EK18" s="103"/>
      <c r="EL18" s="103"/>
      <c r="EM18" s="103"/>
      <c r="EN18" s="103"/>
      <c r="EO18" s="103"/>
      <c r="EP18" s="103"/>
      <c r="EQ18" s="103"/>
      <c r="ER18" s="103"/>
      <c r="ES18" s="103"/>
      <c r="ET18" s="103"/>
      <c r="EU18" s="103"/>
      <c r="EV18" s="103"/>
      <c r="EW18" s="103"/>
      <c r="EX18" s="103"/>
      <c r="EY18" s="103"/>
      <c r="EZ18" s="103"/>
      <c r="FA18" s="103"/>
      <c r="FB18" s="103"/>
      <c r="FC18" s="103"/>
      <c r="FD18" s="103"/>
      <c r="FE18" s="103"/>
      <c r="FF18" s="103"/>
      <c r="FG18" s="103"/>
      <c r="FH18" s="103"/>
      <c r="FI18" s="103"/>
      <c r="FJ18" s="103"/>
      <c r="FK18" s="103"/>
      <c r="FL18" s="103"/>
      <c r="FM18" s="103"/>
      <c r="FN18" s="103"/>
      <c r="FO18" s="103"/>
      <c r="FP18" s="103"/>
      <c r="FQ18" s="103"/>
      <c r="FR18" s="103"/>
      <c r="FS18" s="103"/>
      <c r="FT18" s="103"/>
      <c r="FU18" s="103"/>
      <c r="FV18" s="103"/>
      <c r="FW18" s="103"/>
      <c r="FX18" s="103"/>
      <c r="FY18" s="103"/>
      <c r="FZ18" s="103"/>
      <c r="GA18" s="103"/>
      <c r="GB18" s="103"/>
      <c r="GC18" s="103"/>
      <c r="GD18" s="103"/>
      <c r="GE18" s="103"/>
      <c r="GF18" s="103"/>
      <c r="GG18" s="103"/>
      <c r="GH18" s="103"/>
      <c r="GI18" s="103"/>
      <c r="GJ18" s="103"/>
      <c r="GK18" s="103"/>
      <c r="GL18" s="103"/>
    </row>
    <row r="19" spans="1:194" s="104" customFormat="1" ht="18" customHeight="1" thickBot="1">
      <c r="A19" s="15" t="s">
        <v>40</v>
      </c>
      <c r="B19" s="39">
        <v>104</v>
      </c>
      <c r="C19" s="39">
        <v>450</v>
      </c>
      <c r="D19" s="57">
        <v>6</v>
      </c>
      <c r="E19" s="57">
        <v>8</v>
      </c>
      <c r="F19" s="57">
        <v>5</v>
      </c>
      <c r="G19" s="57">
        <v>7</v>
      </c>
      <c r="H19" s="57">
        <v>5</v>
      </c>
      <c r="I19" s="57">
        <v>7</v>
      </c>
      <c r="J19" s="39">
        <v>344</v>
      </c>
      <c r="K19" s="17">
        <f t="shared" si="4"/>
        <v>83.333333333333343</v>
      </c>
      <c r="L19" s="13">
        <f t="shared" si="5"/>
        <v>3.4</v>
      </c>
      <c r="M19" s="78" t="s">
        <v>21</v>
      </c>
      <c r="N19" s="40">
        <f t="shared" si="3"/>
        <v>5.7692307692307692</v>
      </c>
      <c r="O19" s="60">
        <v>8.1</v>
      </c>
      <c r="P19" s="98">
        <f t="shared" si="6"/>
        <v>5</v>
      </c>
      <c r="Q19" s="39"/>
      <c r="R19" s="39"/>
      <c r="S19" s="74" t="s">
        <v>80</v>
      </c>
      <c r="T19" s="75"/>
      <c r="U19" s="75"/>
      <c r="V19" s="74"/>
      <c r="W19" s="74" t="s">
        <v>76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  <c r="DK19" s="1"/>
      <c r="DL19" s="1"/>
      <c r="DM19" s="1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103"/>
      <c r="DZ19" s="103"/>
      <c r="EA19" s="103"/>
      <c r="EB19" s="103"/>
      <c r="EC19" s="103"/>
      <c r="ED19" s="103"/>
      <c r="EE19" s="103"/>
      <c r="EF19" s="103"/>
      <c r="EG19" s="103"/>
      <c r="EH19" s="103"/>
      <c r="EI19" s="103"/>
      <c r="EJ19" s="103"/>
      <c r="EK19" s="103"/>
      <c r="EL19" s="103"/>
      <c r="EM19" s="103"/>
      <c r="EN19" s="103"/>
      <c r="EO19" s="103"/>
      <c r="EP19" s="103"/>
      <c r="EQ19" s="103"/>
      <c r="ER19" s="103"/>
      <c r="ES19" s="103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3"/>
      <c r="FF19" s="103"/>
      <c r="FG19" s="103"/>
      <c r="FH19" s="103"/>
      <c r="FI19" s="103"/>
      <c r="FJ19" s="103"/>
      <c r="FK19" s="103"/>
      <c r="FL19" s="103"/>
      <c r="FM19" s="103"/>
      <c r="FN19" s="103"/>
      <c r="FO19" s="103"/>
      <c r="FP19" s="103"/>
      <c r="FQ19" s="103"/>
      <c r="FR19" s="103"/>
      <c r="FS19" s="103"/>
      <c r="FT19" s="103"/>
      <c r="FU19" s="103"/>
      <c r="FV19" s="103"/>
      <c r="FW19" s="103"/>
      <c r="FX19" s="103"/>
      <c r="FY19" s="103"/>
      <c r="FZ19" s="103"/>
      <c r="GA19" s="103"/>
      <c r="GB19" s="103"/>
      <c r="GC19" s="103"/>
      <c r="GD19" s="103"/>
      <c r="GE19" s="103"/>
      <c r="GF19" s="103"/>
      <c r="GG19" s="103"/>
      <c r="GH19" s="103"/>
      <c r="GI19" s="103"/>
      <c r="GJ19" s="103"/>
      <c r="GK19" s="103"/>
      <c r="GL19" s="103"/>
    </row>
    <row r="20" spans="1:194" s="104" customFormat="1" ht="18" customHeight="1" thickBot="1">
      <c r="A20" s="15" t="s">
        <v>72</v>
      </c>
      <c r="B20" s="39">
        <v>60</v>
      </c>
      <c r="C20" s="39">
        <v>388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310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  <c r="DK20" s="1"/>
      <c r="DL20" s="1"/>
      <c r="DM20" s="1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103"/>
      <c r="DZ20" s="103"/>
      <c r="EA20" s="103"/>
      <c r="EB20" s="103"/>
      <c r="EC20" s="103"/>
      <c r="ED20" s="103"/>
      <c r="EE20" s="103"/>
      <c r="EF20" s="103"/>
      <c r="EG20" s="103"/>
      <c r="EH20" s="103"/>
      <c r="EI20" s="103"/>
      <c r="EJ20" s="103"/>
      <c r="EK20" s="103"/>
      <c r="EL20" s="103"/>
      <c r="EM20" s="103"/>
      <c r="EN20" s="103"/>
      <c r="EO20" s="103"/>
      <c r="EP20" s="103"/>
      <c r="EQ20" s="103"/>
      <c r="ER20" s="103"/>
      <c r="ES20" s="103"/>
      <c r="ET20" s="103"/>
      <c r="EU20" s="103"/>
      <c r="EV20" s="103"/>
      <c r="EW20" s="103"/>
      <c r="EX20" s="103"/>
      <c r="EY20" s="103"/>
      <c r="EZ20" s="103"/>
      <c r="FA20" s="103"/>
      <c r="FB20" s="103"/>
      <c r="FC20" s="103"/>
      <c r="FD20" s="103"/>
      <c r="FE20" s="103"/>
      <c r="FF20" s="103"/>
      <c r="FG20" s="103"/>
      <c r="FH20" s="103"/>
      <c r="FI20" s="103"/>
      <c r="FJ20" s="103"/>
      <c r="FK20" s="103"/>
      <c r="FL20" s="103"/>
      <c r="FM20" s="103"/>
      <c r="FN20" s="103"/>
      <c r="FO20" s="103"/>
      <c r="FP20" s="103"/>
      <c r="FQ20" s="103"/>
      <c r="FR20" s="103"/>
      <c r="FS20" s="103"/>
      <c r="FT20" s="103"/>
      <c r="FU20" s="103"/>
      <c r="FV20" s="103"/>
      <c r="FW20" s="103"/>
      <c r="FX20" s="103"/>
      <c r="FY20" s="103"/>
      <c r="FZ20" s="103"/>
      <c r="GA20" s="103"/>
      <c r="GB20" s="103"/>
      <c r="GC20" s="103"/>
      <c r="GD20" s="103"/>
      <c r="GE20" s="103"/>
      <c r="GF20" s="103"/>
      <c r="GG20" s="103"/>
      <c r="GH20" s="103"/>
      <c r="GI20" s="103"/>
      <c r="GJ20" s="103"/>
      <c r="GK20" s="103"/>
      <c r="GL20" s="103"/>
    </row>
    <row r="21" spans="1:194" s="104" customFormat="1" ht="18" customHeight="1" thickBot="1">
      <c r="A21" s="15" t="s">
        <v>56</v>
      </c>
      <c r="B21" s="39">
        <v>25</v>
      </c>
      <c r="C21" s="39">
        <v>208</v>
      </c>
      <c r="D21" s="57">
        <v>3</v>
      </c>
      <c r="E21" s="57">
        <v>3</v>
      </c>
      <c r="F21" s="57">
        <v>2</v>
      </c>
      <c r="G21" s="57">
        <v>2</v>
      </c>
      <c r="H21" s="57">
        <v>2</v>
      </c>
      <c r="I21" s="57">
        <v>2</v>
      </c>
      <c r="J21" s="39">
        <v>139</v>
      </c>
      <c r="K21" s="17">
        <f t="shared" si="4"/>
        <v>66.666666666666657</v>
      </c>
      <c r="L21" s="13">
        <f t="shared" si="5"/>
        <v>3.4</v>
      </c>
      <c r="M21" s="78" t="s">
        <v>42</v>
      </c>
      <c r="N21" s="40">
        <f t="shared" si="3"/>
        <v>12</v>
      </c>
      <c r="O21" s="60">
        <v>8.6</v>
      </c>
      <c r="P21" s="98">
        <f t="shared" si="6"/>
        <v>2</v>
      </c>
      <c r="Q21" s="39"/>
      <c r="R21" s="39"/>
      <c r="S21" s="74"/>
      <c r="T21" s="75"/>
      <c r="U21" s="75"/>
      <c r="V21" s="74"/>
      <c r="W21" s="74" t="s">
        <v>77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  <c r="DK21" s="1"/>
      <c r="DL21" s="1"/>
      <c r="DM21" s="1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</row>
    <row r="22" spans="1:194" s="104" customFormat="1" ht="18" customHeight="1" thickBot="1">
      <c r="A22" s="15" t="s">
        <v>43</v>
      </c>
      <c r="B22" s="57">
        <v>75</v>
      </c>
      <c r="C22" s="57">
        <v>982</v>
      </c>
      <c r="D22" s="39">
        <v>11</v>
      </c>
      <c r="E22" s="39">
        <v>7</v>
      </c>
      <c r="F22" s="39">
        <v>9</v>
      </c>
      <c r="G22" s="39">
        <v>5</v>
      </c>
      <c r="H22" s="39">
        <v>9</v>
      </c>
      <c r="I22" s="39">
        <v>6</v>
      </c>
      <c r="J22" s="39">
        <v>968</v>
      </c>
      <c r="K22" s="17">
        <f t="shared" ref="K22" si="7">F22/D22*100</f>
        <v>81.818181818181827</v>
      </c>
      <c r="L22" s="13">
        <f t="shared" ref="L22" si="8">H22*3.4/F22</f>
        <v>3.4</v>
      </c>
      <c r="M22" s="78" t="s">
        <v>41</v>
      </c>
      <c r="N22" s="40">
        <f t="shared" ref="N22" si="9">D22/B22*100</f>
        <v>14.666666666666666</v>
      </c>
      <c r="O22" s="60">
        <v>13.7</v>
      </c>
      <c r="P22" s="39">
        <f t="shared" si="6"/>
        <v>9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  <c r="DK22" s="1"/>
      <c r="DL22" s="1"/>
      <c r="DM22" s="1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</row>
    <row r="23" spans="1:194" s="104" customFormat="1" ht="20.25" customHeight="1" thickBot="1">
      <c r="A23" s="15" t="s">
        <v>51</v>
      </c>
      <c r="B23" s="57">
        <v>50</v>
      </c>
      <c r="C23" s="57">
        <v>100</v>
      </c>
      <c r="D23" s="39">
        <v>1</v>
      </c>
      <c r="E23" s="39">
        <v>2</v>
      </c>
      <c r="F23" s="39">
        <v>1</v>
      </c>
      <c r="G23" s="39">
        <v>2</v>
      </c>
      <c r="H23" s="39">
        <v>1</v>
      </c>
      <c r="I23" s="39">
        <v>2</v>
      </c>
      <c r="J23" s="39">
        <v>96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2</v>
      </c>
      <c r="O23" s="60">
        <v>5.7</v>
      </c>
      <c r="P23" s="39">
        <f t="shared" si="6"/>
        <v>1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  <c r="DL23" s="1"/>
      <c r="DM23" s="1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103"/>
      <c r="DZ23" s="103"/>
      <c r="EA23" s="103"/>
      <c r="EB23" s="103"/>
      <c r="EC23" s="103"/>
      <c r="ED23" s="103"/>
      <c r="EE23" s="103"/>
      <c r="EF23" s="103"/>
      <c r="EG23" s="103"/>
      <c r="EH23" s="103"/>
      <c r="EI23" s="103"/>
      <c r="EJ23" s="103"/>
      <c r="EK23" s="103"/>
      <c r="EL23" s="103"/>
      <c r="EM23" s="103"/>
      <c r="EN23" s="103"/>
      <c r="EO23" s="103"/>
      <c r="EP23" s="103"/>
      <c r="EQ23" s="103"/>
      <c r="ER23" s="103"/>
      <c r="ES23" s="103"/>
      <c r="ET23" s="103"/>
      <c r="EU23" s="103"/>
      <c r="EV23" s="103"/>
      <c r="EW23" s="103"/>
      <c r="EX23" s="103"/>
      <c r="EY23" s="103"/>
      <c r="EZ23" s="103"/>
      <c r="FA23" s="103"/>
      <c r="FB23" s="103"/>
      <c r="FC23" s="103"/>
      <c r="FD23" s="103"/>
      <c r="FE23" s="103"/>
      <c r="FF23" s="103"/>
      <c r="FG23" s="103"/>
      <c r="FH23" s="103"/>
      <c r="FI23" s="103"/>
      <c r="FJ23" s="103"/>
      <c r="FK23" s="103"/>
      <c r="FL23" s="103"/>
      <c r="FM23" s="103"/>
      <c r="FN23" s="103"/>
      <c r="FO23" s="103"/>
      <c r="FP23" s="103"/>
      <c r="FQ23" s="103"/>
      <c r="FR23" s="103"/>
      <c r="FS23" s="103"/>
      <c r="FT23" s="103"/>
      <c r="FU23" s="103"/>
      <c r="FV23" s="103"/>
      <c r="FW23" s="103"/>
      <c r="FX23" s="103"/>
      <c r="FY23" s="103"/>
      <c r="FZ23" s="103"/>
      <c r="GA23" s="103"/>
      <c r="GB23" s="103"/>
      <c r="GC23" s="103"/>
      <c r="GD23" s="103"/>
      <c r="GE23" s="103"/>
      <c r="GF23" s="103"/>
      <c r="GG23" s="103"/>
      <c r="GH23" s="103"/>
      <c r="GI23" s="103"/>
      <c r="GJ23" s="103"/>
      <c r="GK23" s="103"/>
      <c r="GL23" s="103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13444</v>
      </c>
      <c r="D24" s="42">
        <f>D10+D11+D12+D13+D14+D15+D16+D17+D18+D19+D20+D21+D22+D23</f>
        <v>161</v>
      </c>
      <c r="E24" s="42">
        <f t="shared" ref="E24:I24" si="10">E10+E11+E12+E13+E14+E15+E16+E17+E18+E19+E20+E21+E22+E23</f>
        <v>170</v>
      </c>
      <c r="F24" s="42">
        <f t="shared" si="10"/>
        <v>128</v>
      </c>
      <c r="G24" s="42">
        <f>G23+G22+G21+G20+G19+G18+G17+G16+G15+G14+G13+G11+G10</f>
        <v>134</v>
      </c>
      <c r="H24" s="42">
        <f>H23+H22+H21+H20+H19+H18+H17+H16+H15+H14+H13+H12+H11+H10</f>
        <v>136</v>
      </c>
      <c r="I24" s="42">
        <f t="shared" si="10"/>
        <v>147</v>
      </c>
      <c r="J24" s="42">
        <f>J23+J22+J21+J20+J19+J18+J17+J16+J15+J14+J13+J11+J10</f>
        <v>11376</v>
      </c>
      <c r="K24" s="17">
        <f t="shared" si="4"/>
        <v>79.503105590062106</v>
      </c>
      <c r="L24" s="13">
        <f>H24*3.4/F24</f>
        <v>3.6124999999999998</v>
      </c>
      <c r="M24" s="43">
        <f>(M10+M11+M13+M14+M16+M17+M18+M19+M20+M21+M23)/11</f>
        <v>3.0909090909090908</v>
      </c>
      <c r="N24" s="40">
        <f t="shared" si="3"/>
        <v>11.141868512110726</v>
      </c>
      <c r="O24" s="44">
        <v>11.5</v>
      </c>
      <c r="P24" s="39">
        <f>P23+P22+P21+P20+P19+P18+P17+P16+P15+P14+P13+P12+P11+P10</f>
        <v>136</v>
      </c>
      <c r="Q24" s="45">
        <f>Q10+Q11+Q12+Q13+Q14+Q15+Q16+Q17+Q18+Q19+Q20+Q21+Q22+Q23</f>
        <v>15</v>
      </c>
      <c r="R24" s="45">
        <f t="shared" ref="R24" si="11">R10+R11+R12+R13+R14+R15+R16+R17+R18+R19+R20+R21+R23</f>
        <v>0</v>
      </c>
      <c r="S24" s="45">
        <f>S23+S22+S21+S20+S19+S18+S17+S16+S15+S14+S13+S12+S11+S10</f>
        <v>39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7000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I25" si="14">B24+B9</f>
        <v>2600</v>
      </c>
      <c r="C25" s="16">
        <f>C9+C24</f>
        <v>38294</v>
      </c>
      <c r="D25" s="16">
        <f>D24+D9</f>
        <v>417</v>
      </c>
      <c r="E25" s="16">
        <f>E24+E9</f>
        <v>401</v>
      </c>
      <c r="F25" s="25">
        <f t="shared" si="14"/>
        <v>360</v>
      </c>
      <c r="G25" s="25">
        <f t="shared" si="14"/>
        <v>342</v>
      </c>
      <c r="H25" s="16">
        <f t="shared" si="14"/>
        <v>405</v>
      </c>
      <c r="I25" s="16">
        <f t="shared" si="14"/>
        <v>379</v>
      </c>
      <c r="J25" s="16">
        <f>J24+J9</f>
        <v>38176</v>
      </c>
      <c r="K25" s="17">
        <f t="shared" si="4"/>
        <v>86.330935251798564</v>
      </c>
      <c r="L25" s="13">
        <f>H25*3.4/F25</f>
        <v>3.8250000000000002</v>
      </c>
      <c r="M25" s="26">
        <f>(M9+M24)/2</f>
        <v>3.1779545454545453</v>
      </c>
      <c r="N25" s="27">
        <f>D25/B25*100</f>
        <v>16.038461538461537</v>
      </c>
      <c r="O25" s="27">
        <v>14.5</v>
      </c>
      <c r="P25" s="28">
        <f>P24+P9</f>
        <v>405</v>
      </c>
      <c r="Q25" s="16">
        <f>Q24+Q9</f>
        <v>64</v>
      </c>
      <c r="R25" s="16">
        <f>R24+R9</f>
        <v>1</v>
      </c>
      <c r="S25" s="16">
        <f t="shared" ref="S25:U25" si="15">S9+S24</f>
        <v>124</v>
      </c>
      <c r="T25" s="16">
        <f t="shared" si="15"/>
        <v>30</v>
      </c>
      <c r="U25" s="16">
        <f t="shared" si="15"/>
        <v>472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12020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06">
        <f>D25-E25</f>
        <v>16</v>
      </c>
      <c r="E26" s="107"/>
      <c r="F26" s="106">
        <f>F25-G25</f>
        <v>18</v>
      </c>
      <c r="G26" s="107"/>
      <c r="H26" s="108">
        <f>H25-I25</f>
        <v>26</v>
      </c>
      <c r="I26" s="109"/>
      <c r="J26" s="33"/>
      <c r="K26" s="34"/>
      <c r="L26" s="21" t="s">
        <v>29</v>
      </c>
      <c r="M26" s="21"/>
      <c r="N26" s="21"/>
      <c r="O26" s="21"/>
      <c r="P26" s="35"/>
      <c r="Q26" s="22" t="s">
        <v>81</v>
      </c>
      <c r="R26" s="22" t="s">
        <v>38</v>
      </c>
      <c r="S26" s="22" t="s">
        <v>66</v>
      </c>
      <c r="T26" s="22" t="s">
        <v>82</v>
      </c>
      <c r="U26" s="22" t="s">
        <v>83</v>
      </c>
      <c r="V26" s="22" t="s">
        <v>84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13170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2022-04-11T03:11:02Z</cp:lastPrinted>
  <dcterms:created xsi:type="dcterms:W3CDTF">2020-08-31T08:55:27Z</dcterms:created>
  <dcterms:modified xsi:type="dcterms:W3CDTF">2022-04-11T03:31:25Z</dcterms:modified>
</cp:coreProperties>
</file>