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<sst xmlns="http://schemas.openxmlformats.org/spreadsheetml/2006/main" count="246" uniqueCount="89">
  <si>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</si>
  <si>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</si>
  <si>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</si>
  <si>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</si>
  <si>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</si>
  <si>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</si>
  <si>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</si>
  <si>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</si>
  <si>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</si>
  <si>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</si>
  <si>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</si>
  <si>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</si>
  <si>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</si>
  <si>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</si>
  <si>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</si>
  <si>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</si>
  <si>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</si>
  <si>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</si>
  <si>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</si>
  <si>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</si>
  <si>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</si>
  <si>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</si>
  <si>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</si>
  <si>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</si>
  <si>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</si>
  <si>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</si>
  <si>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</si>
  <si>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</si>
  <si>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</si>
  <si>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</si>
  <si>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</si>
  <si>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</si>
  <si>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</si>
  <si>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</si>
  <si>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</si>
  <si>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</si>
  <si>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</si>
  <si>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</si>
  <si>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</si>
  <si>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</si>
  <si>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</si>
  <si>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</si>
  <si>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</si>
  <si>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</si>
  <si>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</si>
  <si>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</si>
  <si>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</si>
  <si>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</si>
  <si>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</si>
  <si>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</si>
  <si>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</si>
  <si>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</si>
  <si>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</si>
  <si>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</si>
  <si>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</si>
  <si>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</si>
  <si>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</si>
  <si>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</si>
  <si>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</si>
  <si>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</si>
  <si>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</si>
  <si>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</si>
  <si>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</si>
  <si>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</si>
  <si>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</si>
  <si>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</si>
  <si>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</si>
  <si>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</si>
  <si>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</si>
  <si>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</si>
  <si>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5</t>
  </si>
  <si>
    <t>Надой н/т коров на 01.06. 2022</t>
  </si>
  <si>
    <t>94</t>
  </si>
  <si>
    <t>11</t>
  </si>
  <si>
    <t>14</t>
  </si>
  <si>
    <t>18</t>
  </si>
  <si>
    <t>9</t>
  </si>
  <si>
    <t>8</t>
  </si>
  <si>
    <t>10</t>
  </si>
  <si>
    <t>подкормка зел.массой тонн</t>
  </si>
  <si>
    <t>3,37</t>
  </si>
  <si>
    <t>16</t>
  </si>
  <si>
    <t>12</t>
  </si>
  <si>
    <t>СВОДКА ПО НАДОЮ МОЛОКА ЗА 27.07.2022 года</t>
  </si>
  <si>
    <t>75</t>
  </si>
  <si>
    <t>139</t>
  </si>
  <si>
    <t>56</t>
  </si>
  <si>
    <t>478</t>
  </si>
  <si>
    <t>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</si>
</sst>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T5" sqref="T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36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4" ht="12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5" t="s">
        <v>0</v>
      </c>
      <c r="B4" s="138" t="s">
        <v>1</v>
      </c>
      <c r="C4" s="125" t="s">
        <v>60</v>
      </c>
      <c r="D4" s="129" t="s">
        <v>2</v>
      </c>
      <c r="E4" s="130"/>
      <c r="F4" s="130"/>
      <c r="G4" s="130"/>
      <c r="H4" s="130"/>
      <c r="I4" s="131"/>
      <c r="J4" s="125" t="s">
        <v>59</v>
      </c>
      <c r="K4" s="132" t="s">
        <v>3</v>
      </c>
      <c r="L4" s="125" t="s">
        <v>4</v>
      </c>
      <c r="M4" s="125" t="s">
        <v>5</v>
      </c>
      <c r="N4" s="144" t="s">
        <v>6</v>
      </c>
      <c r="O4" s="145"/>
      <c r="P4" s="125" t="s">
        <v>52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71</v>
      </c>
      <c r="X4" s="13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23" t="s">
        <v>11</v>
      </c>
      <c r="DJ4" s="140" t="s">
        <v>79</v>
      </c>
    </row>
    <row r="5" spans="1:194" ht="53.25" customHeight="1" thickBot="1">
      <c r="A5" s="126"/>
      <c r="B5" s="139"/>
      <c r="C5" s="126"/>
      <c r="D5" s="142" t="s">
        <v>57</v>
      </c>
      <c r="E5" s="143"/>
      <c r="F5" s="142" t="s">
        <v>58</v>
      </c>
      <c r="G5" s="143"/>
      <c r="H5" s="142" t="s">
        <v>63</v>
      </c>
      <c r="I5" s="143"/>
      <c r="J5" s="126"/>
      <c r="K5" s="133"/>
      <c r="L5" s="126"/>
      <c r="M5" s="126"/>
      <c r="N5" s="9" t="s">
        <v>56</v>
      </c>
      <c r="O5" s="9" t="s">
        <v>47</v>
      </c>
      <c r="P5" s="126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33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24"/>
      <c r="DJ5" s="141"/>
    </row>
    <row r="6" spans="1:194" s="75" customFormat="1" ht="23.25" customHeight="1" thickBot="1">
      <c r="A6" s="58" t="s">
        <v>18</v>
      </c>
      <c r="B6" s="59">
        <v>920</v>
      </c>
      <c r="C6" s="60">
        <v>50124</v>
      </c>
      <c r="D6" s="60">
        <v>225</v>
      </c>
      <c r="E6" s="60">
        <v>175</v>
      </c>
      <c r="F6" s="60">
        <v>215</v>
      </c>
      <c r="G6" s="60">
        <v>162</v>
      </c>
      <c r="H6" s="60">
        <v>235</v>
      </c>
      <c r="I6" s="60">
        <v>171</v>
      </c>
      <c r="J6" s="60">
        <v>53871</v>
      </c>
      <c r="K6" s="61">
        <v>96</v>
      </c>
      <c r="L6" s="62">
        <v>3.7</v>
      </c>
      <c r="M6" s="63" t="s">
        <v>80</v>
      </c>
      <c r="N6" s="64">
        <v>25</v>
      </c>
      <c r="O6" s="65">
        <v>19.399999999999999</v>
      </c>
      <c r="P6" s="60">
        <f>H6</f>
        <v>235</v>
      </c>
      <c r="Q6" s="66">
        <v>78</v>
      </c>
      <c r="R6" s="67" t="s">
        <v>77</v>
      </c>
      <c r="S6" s="59">
        <v>63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8000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19</v>
      </c>
      <c r="F7" s="60"/>
      <c r="G7" s="60">
        <v>18</v>
      </c>
      <c r="H7" s="60"/>
      <c r="I7" s="60">
        <v>19</v>
      </c>
      <c r="J7" s="60"/>
      <c r="K7" s="61"/>
      <c r="L7" s="62"/>
      <c r="M7" s="63"/>
      <c r="N7" s="64"/>
      <c r="O7" s="65">
        <v>13.8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3899</v>
      </c>
      <c r="D8" s="60">
        <v>20</v>
      </c>
      <c r="E8" s="60">
        <v>27</v>
      </c>
      <c r="F8" s="60">
        <v>15</v>
      </c>
      <c r="G8" s="60">
        <v>23</v>
      </c>
      <c r="H8" s="60">
        <v>15</v>
      </c>
      <c r="I8" s="60">
        <v>24</v>
      </c>
      <c r="J8" s="60">
        <v>2931</v>
      </c>
      <c r="K8" s="61">
        <v>75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15</v>
      </c>
      <c r="Q8" s="66"/>
      <c r="R8" s="67"/>
      <c r="S8" s="59">
        <v>15</v>
      </c>
      <c r="T8" s="68">
        <v>7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1220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54023</v>
      </c>
      <c r="D9" s="79">
        <f>D6+D7+D8</f>
        <v>245</v>
      </c>
      <c r="E9" s="80">
        <f t="shared" si="0"/>
        <v>221</v>
      </c>
      <c r="F9" s="80">
        <f t="shared" si="0"/>
        <v>230</v>
      </c>
      <c r="G9" s="80">
        <f t="shared" si="0"/>
        <v>203</v>
      </c>
      <c r="H9" s="80">
        <f t="shared" si="0"/>
        <v>250</v>
      </c>
      <c r="I9" s="80">
        <f t="shared" si="0"/>
        <v>214</v>
      </c>
      <c r="J9" s="78">
        <f t="shared" si="0"/>
        <v>56802</v>
      </c>
      <c r="K9" s="81">
        <f>F9/D9*100</f>
        <v>93.877551020408163</v>
      </c>
      <c r="L9" s="62">
        <f>H9*3.4/F9</f>
        <v>3.6956521739130435</v>
      </c>
      <c r="M9" s="82">
        <f>(M6+M7+M8)/2</f>
        <v>3.26</v>
      </c>
      <c r="N9" s="83">
        <f>D9/B9*100</f>
        <v>20.94017094017094</v>
      </c>
      <c r="O9" s="83">
        <v>17.100000000000001</v>
      </c>
      <c r="P9" s="80">
        <f>P6+P7+P8</f>
        <v>250</v>
      </c>
      <c r="Q9" s="80">
        <f>Q8+Q7+Q6</f>
        <v>78</v>
      </c>
      <c r="R9" s="80">
        <f>R8+R7+R6</f>
        <v>8</v>
      </c>
      <c r="S9" s="80">
        <f>S8+S7+S6</f>
        <v>78</v>
      </c>
      <c r="T9" s="80">
        <f>T8+T7+T6</f>
        <v>7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9220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12597</v>
      </c>
      <c r="D10" s="59">
        <v>51</v>
      </c>
      <c r="E10" s="59">
        <v>50</v>
      </c>
      <c r="F10" s="59">
        <v>39</v>
      </c>
      <c r="G10" s="59">
        <v>42</v>
      </c>
      <c r="H10" s="59">
        <v>44</v>
      </c>
      <c r="I10" s="59">
        <v>48</v>
      </c>
      <c r="J10" s="60">
        <v>10475</v>
      </c>
      <c r="K10" s="81">
        <v>74</v>
      </c>
      <c r="L10" s="62">
        <v>3.8</v>
      </c>
      <c r="M10" s="89">
        <v>3.2</v>
      </c>
      <c r="N10" s="64">
        <v>13.2</v>
      </c>
      <c r="O10" s="65">
        <v>12.2</v>
      </c>
      <c r="P10" s="60">
        <f t="shared" ref="P10:P15" si="1">H10</f>
        <v>44</v>
      </c>
      <c r="Q10" s="66">
        <v>5</v>
      </c>
      <c r="R10" s="60"/>
      <c r="S10" s="90" t="s">
        <v>75</v>
      </c>
      <c r="T10" s="91"/>
      <c r="U10" s="92" t="s">
        <v>66</v>
      </c>
      <c r="V10" s="70"/>
      <c r="W10" s="90" t="s">
        <v>72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2000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1835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1691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2</v>
      </c>
      <c r="R11" s="101"/>
      <c r="S11" s="102" t="s">
        <v>76</v>
      </c>
      <c r="T11" s="103"/>
      <c r="U11" s="104"/>
      <c r="V11" s="70"/>
      <c r="W11" s="102" t="s">
        <v>73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900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 t="s">
        <v>82</v>
      </c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4032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3307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78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6200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2415</v>
      </c>
      <c r="D14" s="59">
        <v>12</v>
      </c>
      <c r="E14" s="59">
        <v>13</v>
      </c>
      <c r="F14" s="59">
        <v>10</v>
      </c>
      <c r="G14" s="59">
        <v>11</v>
      </c>
      <c r="H14" s="59">
        <v>10</v>
      </c>
      <c r="I14" s="59">
        <v>12</v>
      </c>
      <c r="J14" s="60">
        <v>2160</v>
      </c>
      <c r="K14" s="81">
        <f t="shared" si="3"/>
        <v>83.333333333333343</v>
      </c>
      <c r="L14" s="62">
        <f t="shared" si="4"/>
        <v>3.4</v>
      </c>
      <c r="M14" s="98" t="s">
        <v>20</v>
      </c>
      <c r="N14" s="64">
        <f t="shared" si="2"/>
        <v>11.428571428571429</v>
      </c>
      <c r="O14" s="65">
        <v>14.4</v>
      </c>
      <c r="P14" s="60">
        <f t="shared" si="1"/>
        <v>10</v>
      </c>
      <c r="Q14" s="60"/>
      <c r="R14" s="60"/>
      <c r="S14" s="90" t="s">
        <v>76</v>
      </c>
      <c r="T14" s="91" t="s">
        <v>88</v>
      </c>
      <c r="U14" s="91" t="s">
        <v>41</v>
      </c>
      <c r="V14" s="90"/>
      <c r="W14" s="90" t="s">
        <v>74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5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9.6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3216</v>
      </c>
      <c r="D16" s="59">
        <v>17</v>
      </c>
      <c r="E16" s="59">
        <v>17</v>
      </c>
      <c r="F16" s="59">
        <v>16</v>
      </c>
      <c r="G16" s="59">
        <v>17</v>
      </c>
      <c r="H16" s="59">
        <v>16</v>
      </c>
      <c r="I16" s="59">
        <v>17</v>
      </c>
      <c r="J16" s="60">
        <v>2819</v>
      </c>
      <c r="K16" s="81">
        <f t="shared" si="3"/>
        <v>94.117647058823522</v>
      </c>
      <c r="L16" s="62">
        <f>H16*3.4/F16</f>
        <v>3.4</v>
      </c>
      <c r="M16" s="98" t="s">
        <v>35</v>
      </c>
      <c r="N16" s="64">
        <f>D16/B16*100</f>
        <v>8.3333333333333321</v>
      </c>
      <c r="O16" s="65">
        <v>8.9</v>
      </c>
      <c r="P16" s="60">
        <f>H16</f>
        <v>16</v>
      </c>
      <c r="Q16" s="60">
        <v>3</v>
      </c>
      <c r="R16" s="60"/>
      <c r="S16" s="90" t="s">
        <v>81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1063</v>
      </c>
      <c r="D17" s="59">
        <v>5</v>
      </c>
      <c r="E17" s="59">
        <v>7</v>
      </c>
      <c r="F17" s="59">
        <v>4</v>
      </c>
      <c r="G17" s="59">
        <v>6</v>
      </c>
      <c r="H17" s="59">
        <v>4</v>
      </c>
      <c r="I17" s="59">
        <v>6</v>
      </c>
      <c r="J17" s="60">
        <v>768</v>
      </c>
      <c r="K17" s="81">
        <f t="shared" si="3"/>
        <v>80</v>
      </c>
      <c r="L17" s="62">
        <f t="shared" si="4"/>
        <v>3.4</v>
      </c>
      <c r="M17" s="98" t="s">
        <v>35</v>
      </c>
      <c r="N17" s="64">
        <f t="shared" si="2"/>
        <v>4.3478260869565215</v>
      </c>
      <c r="O17" s="65">
        <v>6.7</v>
      </c>
      <c r="P17" s="60">
        <f t="shared" ref="P17" si="5">H17</f>
        <v>4</v>
      </c>
      <c r="Q17" s="60"/>
      <c r="R17" s="60"/>
      <c r="S17" s="90"/>
      <c r="T17" s="91"/>
      <c r="U17" s="91"/>
      <c r="V17" s="90"/>
      <c r="W17" s="90" t="s">
        <v>75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388</v>
      </c>
      <c r="D18" s="60">
        <v>2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274</v>
      </c>
      <c r="K18" s="81">
        <f t="shared" si="3"/>
        <v>100</v>
      </c>
      <c r="L18" s="62">
        <f t="shared" si="4"/>
        <v>3.4</v>
      </c>
      <c r="M18" s="98" t="s">
        <v>35</v>
      </c>
      <c r="N18" s="64">
        <f t="shared" si="2"/>
        <v>2.666666666666667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1328</v>
      </c>
      <c r="D19" s="59">
        <v>6</v>
      </c>
      <c r="E19" s="59">
        <v>9</v>
      </c>
      <c r="F19" s="59">
        <v>5</v>
      </c>
      <c r="G19" s="59">
        <v>8</v>
      </c>
      <c r="H19" s="59">
        <v>5</v>
      </c>
      <c r="I19" s="59">
        <v>8</v>
      </c>
      <c r="J19" s="60">
        <v>983</v>
      </c>
      <c r="K19" s="81">
        <f t="shared" si="3"/>
        <v>83.333333333333343</v>
      </c>
      <c r="L19" s="62">
        <f t="shared" si="4"/>
        <v>3.4</v>
      </c>
      <c r="M19" s="98" t="s">
        <v>20</v>
      </c>
      <c r="N19" s="64">
        <f t="shared" si="2"/>
        <v>5.7692307692307692</v>
      </c>
      <c r="O19" s="65">
        <v>9.1</v>
      </c>
      <c r="P19" s="117">
        <f t="shared" si="6"/>
        <v>5</v>
      </c>
      <c r="Q19" s="60"/>
      <c r="R19" s="60"/>
      <c r="S19" s="90"/>
      <c r="T19" s="91"/>
      <c r="U19" s="98"/>
      <c r="V19" s="90"/>
      <c r="W19" s="90" t="s">
        <v>75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957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738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76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687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622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70</v>
      </c>
      <c r="T21" s="91" t="s">
        <v>70</v>
      </c>
      <c r="U21" s="91"/>
      <c r="V21" s="90"/>
      <c r="W21" s="90" t="s">
        <v>73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2549</v>
      </c>
      <c r="D22" s="60">
        <v>11</v>
      </c>
      <c r="E22" s="60">
        <v>8</v>
      </c>
      <c r="F22" s="60">
        <v>9</v>
      </c>
      <c r="G22" s="60">
        <v>7</v>
      </c>
      <c r="H22" s="60">
        <v>10</v>
      </c>
      <c r="I22" s="60">
        <v>8</v>
      </c>
      <c r="J22" s="60">
        <v>2135</v>
      </c>
      <c r="K22" s="81">
        <f>F22/D22*100</f>
        <v>81.818181818181827</v>
      </c>
      <c r="L22" s="62">
        <f>H22*3.4/F22</f>
        <v>3.7777777777777777</v>
      </c>
      <c r="M22" s="98" t="s">
        <v>40</v>
      </c>
      <c r="N22" s="64">
        <f>D22/B22*100</f>
        <v>13.750000000000002</v>
      </c>
      <c r="O22" s="65">
        <v>15.7</v>
      </c>
      <c r="P22" s="60">
        <f t="shared" si="6"/>
        <v>10</v>
      </c>
      <c r="Q22" s="60"/>
      <c r="R22" s="90"/>
      <c r="S22" s="59">
        <v>5</v>
      </c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448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302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31808</v>
      </c>
      <c r="D24" s="42">
        <f>D10+D11+D12+D13+D14+D15+D16+D17+D18+D19+D20+D21+D22+D23</f>
        <v>146</v>
      </c>
      <c r="E24" s="42">
        <f>E10+E11+E12+E13+E14+E15+E16+E17+E18+E19+E20+E21+E22+E23</f>
        <v>161</v>
      </c>
      <c r="F24" s="42">
        <f>F10+F11+F12+F13+F14+F15+F16+F17+F18+F19+F20+F21+F22+F23</f>
        <v>118</v>
      </c>
      <c r="G24" s="42">
        <f>G23+G22+G21+G20+G19+G18+G17+G16+G15+G14+G13+G11+G10</f>
        <v>138</v>
      </c>
      <c r="H24" s="42">
        <f>H23+H22+H21+H20+H19+H18+H17+H16+H15+H14+H13+H12+H11+H10</f>
        <v>126</v>
      </c>
      <c r="I24" s="42">
        <f>I10+I11+I12+I13+I14+I15+I16+I17+I18+I19+I20+I21+I22+I23</f>
        <v>149</v>
      </c>
      <c r="J24" s="42">
        <f>J23+J22+J21+J20+J19+J18+J17+J16+J15+J14+J13+J11+J10</f>
        <v>26477</v>
      </c>
      <c r="K24" s="17">
        <f t="shared" si="3"/>
        <v>80.821917808219183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10.20979020979021</v>
      </c>
      <c r="O24" s="44">
        <v>10.9</v>
      </c>
      <c r="P24" s="39">
        <f>P23+P22+P21+P20+P19+P18+P17+P16+P15+P14+P13+P12+P11+P10</f>
        <v>126</v>
      </c>
      <c r="Q24" s="45">
        <f>Q10+Q11+Q12+Q13+Q14+Q15+Q16+Q17+Q18+Q19+Q20+Q21+Q22+Q23</f>
        <v>19</v>
      </c>
      <c r="R24" s="45">
        <f>R10+R11+R12+R13+R14+R15+R16+R17+R18+R19+R20+R21+R23</f>
        <v>0</v>
      </c>
      <c r="S24" s="45">
        <f>S23+S22+S21+S20+S19+S18+S17+S16+S15+S14+S13+S12+S11+S10</f>
        <v>84</v>
      </c>
      <c r="T24" s="45">
        <f>T10+T11+T12+T13+T14+T15+T16+T17+T18+T19+T20+T21+T23+T22</f>
        <v>7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9100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85831</v>
      </c>
      <c r="D25" s="16">
        <f>D24+D9</f>
        <v>391</v>
      </c>
      <c r="E25" s="16">
        <f>E24+E9</f>
        <v>382</v>
      </c>
      <c r="F25" s="25">
        <f t="shared" si="9"/>
        <v>348</v>
      </c>
      <c r="G25" s="25">
        <f t="shared" si="9"/>
        <v>341</v>
      </c>
      <c r="H25" s="16">
        <f t="shared" si="9"/>
        <v>376</v>
      </c>
      <c r="I25" s="16">
        <f t="shared" si="9"/>
        <v>363</v>
      </c>
      <c r="J25" s="16">
        <f>J24+J9</f>
        <v>83279</v>
      </c>
      <c r="K25" s="17">
        <f t="shared" si="3"/>
        <v>89.002557544757039</v>
      </c>
      <c r="L25" s="13">
        <f>H25*3.4/F25</f>
        <v>3.6735632183908042</v>
      </c>
      <c r="M25" s="26">
        <f>(M9+M24)/2</f>
        <v>3.1754545454545453</v>
      </c>
      <c r="N25" s="27">
        <f>D25/B25*100</f>
        <v>15.03846153846154</v>
      </c>
      <c r="O25" s="27">
        <v>13.8</v>
      </c>
      <c r="P25" s="28">
        <f>P24+P9</f>
        <v>376</v>
      </c>
      <c r="Q25" s="16">
        <f>Q24+Q9</f>
        <v>97</v>
      </c>
      <c r="R25" s="16">
        <f>R24+R9</f>
        <v>8</v>
      </c>
      <c r="S25" s="16">
        <f>S9+S24</f>
        <v>162</v>
      </c>
      <c r="T25" s="16">
        <f>T9+T24</f>
        <v>14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18320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19">
        <f>D25-E25</f>
        <v>9</v>
      </c>
      <c r="E26" s="120"/>
      <c r="F26" s="119">
        <f>F25-G25</f>
        <v>7</v>
      </c>
      <c r="G26" s="120"/>
      <c r="H26" s="121">
        <f>H25-I25</f>
        <v>13</v>
      </c>
      <c r="I26" s="122"/>
      <c r="J26" s="33"/>
      <c r="K26" s="34"/>
      <c r="L26" s="21"/>
      <c r="M26" s="21"/>
      <c r="N26" s="21"/>
      <c r="O26" s="21"/>
      <c r="P26" s="35"/>
      <c r="Q26" s="22" t="s">
        <v>84</v>
      </c>
      <c r="R26" s="22" t="s">
        <v>41</v>
      </c>
      <c r="S26" s="22" t="s">
        <v>85</v>
      </c>
      <c r="T26" s="22" t="s">
        <v>86</v>
      </c>
      <c r="U26" s="22" t="s">
        <v>87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24645</v>
      </c>
      <c r="DH26" s="14"/>
      <c r="DI26" s="14"/>
      <c r="DJ26" s="14">
        <v>21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2022-07-27T09:42:01Z</cp:lastPrinted>
  <dcterms:created xsi:type="dcterms:W3CDTF">2020-08-31T08:55:27Z</dcterms:created>
  <dcterms:modified xsi:type="dcterms:W3CDTF">2022-07-27T09:42:26Z</dcterms:modified>
</cp:coreProperties>
</file>