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<sst xmlns="http://schemas.openxmlformats.org/spreadsheetml/2006/main" count="324" uniqueCount="82">
  <si>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</si>
  <si>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</si>
  <si>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</si>
  <si>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</si>
  <si>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</si>
  <si>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</si>
  <si>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</si>
  <si>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</si>
  <si>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</si>
  <si>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</si>
  <si>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</si>
  <si>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</si>
  <si>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</si>
  <si>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</si>
  <si>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</si>
  <si>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</si>
  <si>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</si>
  <si>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</si>
  <si>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</si>
  <si>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</si>
  <si>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</si>
  <si>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</si>
  <si>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</si>
  <si>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</si>
  <si>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</si>
  <si>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</si>
  <si>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</si>
  <si>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</si>
  <si>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</si>
  <si>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</si>
  <si>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</si>
  <si>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</si>
  <si>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</si>
  <si>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</si>
  <si>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</si>
  <si>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</si>
  <si>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</si>
  <si>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</si>
  <si>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</si>
  <si>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</si>
  <si>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</si>
  <si>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</si>
  <si>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</si>
  <si>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</si>
  <si>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</si>
  <si>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</si>
  <si>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</si>
  <si>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</si>
  <si>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</si>
  <si>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</si>
  <si>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</si>
  <si>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</si>
  <si>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</si>
  <si>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</si>
  <si>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</si>
  <si>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</si>
  <si>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</si>
  <si>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</si>
  <si>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</si>
  <si>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</si>
  <si>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</si>
  <si>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</si>
  <si>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</si>
  <si>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</si>
  <si>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</si>
  <si>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</si>
  <si>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</si>
  <si>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</si>
  <si>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</si>
  <si>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</si>
  <si>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</si>
  <si>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</si>
  <si>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</si>
  <si>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</si>
  <si>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</si>
  <si>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</si>
  <si>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выведено скота, голов</t>
  </si>
  <si>
    <t>1</t>
  </si>
  <si>
    <t>425</t>
  </si>
  <si>
    <t>39</t>
  </si>
  <si>
    <t>3,37</t>
  </si>
  <si>
    <t>СВОДКА ПО НАДОЮ МОЛОКА ЗА 03.07.2022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</si>
</sst>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R19" sqref="R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60</v>
      </c>
      <c r="D4" s="112" t="s">
        <v>2</v>
      </c>
      <c r="E4" s="113"/>
      <c r="F4" s="113"/>
      <c r="G4" s="113"/>
      <c r="H4" s="113"/>
      <c r="I4" s="114"/>
      <c r="J4" s="108" t="s">
        <v>59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52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68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76</v>
      </c>
    </row>
    <row r="5" spans="1:194" ht="53.25" customHeight="1" thickBot="1">
      <c r="A5" s="109"/>
      <c r="B5" s="111"/>
      <c r="C5" s="109"/>
      <c r="D5" s="121" t="s">
        <v>57</v>
      </c>
      <c r="E5" s="122"/>
      <c r="F5" s="121" t="s">
        <v>58</v>
      </c>
      <c r="G5" s="122"/>
      <c r="H5" s="121" t="s">
        <v>63</v>
      </c>
      <c r="I5" s="122"/>
      <c r="J5" s="109"/>
      <c r="K5" s="116"/>
      <c r="L5" s="109"/>
      <c r="M5" s="109"/>
      <c r="N5" s="9" t="s">
        <v>56</v>
      </c>
      <c r="O5" s="9" t="s">
        <v>47</v>
      </c>
      <c r="P5" s="109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6"/>
      <c r="W5" s="10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7" t="s">
        <v>18</v>
      </c>
      <c r="B6" s="58">
        <v>905</v>
      </c>
      <c r="C6" s="39">
        <v>44601</v>
      </c>
      <c r="D6" s="39">
        <v>241</v>
      </c>
      <c r="E6" s="39">
        <v>203</v>
      </c>
      <c r="F6" s="39">
        <v>228</v>
      </c>
      <c r="G6" s="39">
        <v>186</v>
      </c>
      <c r="H6" s="39">
        <v>257</v>
      </c>
      <c r="I6" s="39">
        <v>209</v>
      </c>
      <c r="J6" s="39">
        <v>48067</v>
      </c>
      <c r="K6" s="59">
        <v>95</v>
      </c>
      <c r="L6" s="13">
        <v>3.7</v>
      </c>
      <c r="M6" s="60" t="s">
        <v>80</v>
      </c>
      <c r="N6" s="40">
        <v>26.6</v>
      </c>
      <c r="O6" s="61">
        <v>20.9</v>
      </c>
      <c r="P6" s="39">
        <f>H6</f>
        <v>257</v>
      </c>
      <c r="Q6" s="62"/>
      <c r="R6" s="63"/>
      <c r="S6" s="58"/>
      <c r="T6" s="64"/>
      <c r="U6" s="65">
        <v>292</v>
      </c>
      <c r="V6" s="66"/>
      <c r="W6" s="39">
        <v>278</v>
      </c>
      <c r="X6" s="61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7700</v>
      </c>
      <c r="DH6" s="68"/>
      <c r="DI6" s="68"/>
      <c r="DJ6" s="68">
        <v>2000</v>
      </c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19</v>
      </c>
      <c r="J7" s="39"/>
      <c r="K7" s="59"/>
      <c r="L7" s="13"/>
      <c r="M7" s="60"/>
      <c r="N7" s="40"/>
      <c r="O7" s="61">
        <v>14.2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>
        <v>0</v>
      </c>
      <c r="DM7" s="1" t="s">
        <v>21</v>
      </c>
    </row>
    <row r="8" spans="1:194" s="85" customFormat="1" ht="21" customHeight="1" thickBot="1">
      <c r="A8" s="57" t="s">
        <v>22</v>
      </c>
      <c r="B8" s="58">
        <v>250</v>
      </c>
      <c r="C8" s="87">
        <v>3419</v>
      </c>
      <c r="D8" s="39">
        <v>20</v>
      </c>
      <c r="E8" s="39">
        <v>27</v>
      </c>
      <c r="F8" s="39">
        <v>16</v>
      </c>
      <c r="G8" s="39">
        <v>23</v>
      </c>
      <c r="H8" s="39">
        <v>16</v>
      </c>
      <c r="I8" s="39">
        <v>24</v>
      </c>
      <c r="J8" s="39">
        <v>2548</v>
      </c>
      <c r="K8" s="59">
        <v>84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16</v>
      </c>
      <c r="Q8" s="62"/>
      <c r="R8" s="63"/>
      <c r="S8" s="58"/>
      <c r="T8" s="64"/>
      <c r="U8" s="65">
        <v>16</v>
      </c>
      <c r="V8" s="66"/>
      <c r="W8" s="39">
        <v>81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1070</v>
      </c>
      <c r="DH8" s="68"/>
      <c r="DI8" s="68"/>
      <c r="DJ8" s="68">
        <v>430</v>
      </c>
      <c r="DK8" s="1" t="s">
        <v>24</v>
      </c>
      <c r="DL8" s="1"/>
      <c r="DM8" s="1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</row>
    <row r="9" spans="1:194" s="20" customFormat="1" ht="24" customHeight="1" thickBot="1">
      <c r="A9" s="69" t="s">
        <v>25</v>
      </c>
      <c r="B9" s="70">
        <f t="shared" ref="B9:J9" si="0">B6+B7+B8</f>
        <v>1155</v>
      </c>
      <c r="C9" s="71">
        <f>C6+C7+C8</f>
        <v>48020</v>
      </c>
      <c r="D9" s="71">
        <f>D6+D7+D8</f>
        <v>261</v>
      </c>
      <c r="E9" s="16">
        <f t="shared" si="0"/>
        <v>250</v>
      </c>
      <c r="F9" s="16">
        <f t="shared" si="0"/>
        <v>244</v>
      </c>
      <c r="G9" s="16">
        <f t="shared" si="0"/>
        <v>228</v>
      </c>
      <c r="H9" s="16">
        <f t="shared" si="0"/>
        <v>273</v>
      </c>
      <c r="I9" s="16">
        <f t="shared" si="0"/>
        <v>252</v>
      </c>
      <c r="J9" s="70">
        <f t="shared" si="0"/>
        <v>50615</v>
      </c>
      <c r="K9" s="17">
        <f>F9/D9*100</f>
        <v>93.486590038314176</v>
      </c>
      <c r="L9" s="13">
        <f>H9*3.4/F9</f>
        <v>3.8040983606557375</v>
      </c>
      <c r="M9" s="72">
        <f>(M6+M7+M8)/2</f>
        <v>3.26</v>
      </c>
      <c r="N9" s="73">
        <f>D9/B9*100</f>
        <v>22.597402597402596</v>
      </c>
      <c r="O9" s="73">
        <v>19.399999999999999</v>
      </c>
      <c r="P9" s="16">
        <f>P6+P7+P8</f>
        <v>273</v>
      </c>
      <c r="Q9" s="16">
        <f>Q8+Q7+Q6</f>
        <v>0</v>
      </c>
      <c r="R9" s="16">
        <f>R8+R7+R6</f>
        <v>0</v>
      </c>
      <c r="S9" s="16">
        <f>S8+S7+S6</f>
        <v>0</v>
      </c>
      <c r="T9" s="16">
        <f>T8+T7+T6</f>
        <v>0</v>
      </c>
      <c r="U9" s="16">
        <f>U6+U7+U8</f>
        <v>308</v>
      </c>
      <c r="V9" s="18"/>
      <c r="W9" s="16">
        <f>W6+W7+W8</f>
        <v>359</v>
      </c>
      <c r="X9" s="73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8770</v>
      </c>
      <c r="DH9" s="16" t="e">
        <f>DH6+#REF!+DH7+DH8</f>
        <v>#REF!</v>
      </c>
      <c r="DI9" s="16" t="e">
        <f>DI6+#REF!+DI7+DI8</f>
        <v>#REF!</v>
      </c>
      <c r="DJ9" s="16">
        <f>DJ6+DJ7+DJ8</f>
        <v>2430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85" customFormat="1" ht="18.75" customHeight="1" thickBot="1">
      <c r="A10" s="15" t="s">
        <v>26</v>
      </c>
      <c r="B10" s="39">
        <v>410</v>
      </c>
      <c r="C10" s="88">
        <v>11262</v>
      </c>
      <c r="D10" s="58">
        <v>60</v>
      </c>
      <c r="E10" s="58">
        <v>62</v>
      </c>
      <c r="F10" s="58">
        <v>45</v>
      </c>
      <c r="G10" s="58">
        <v>50</v>
      </c>
      <c r="H10" s="58">
        <v>50</v>
      </c>
      <c r="I10" s="58">
        <v>57</v>
      </c>
      <c r="J10" s="39">
        <v>9367</v>
      </c>
      <c r="K10" s="17">
        <v>76</v>
      </c>
      <c r="L10" s="13">
        <v>3.8</v>
      </c>
      <c r="M10" s="89">
        <v>3.3</v>
      </c>
      <c r="N10" s="40">
        <v>14.6</v>
      </c>
      <c r="O10" s="61">
        <v>15.1</v>
      </c>
      <c r="P10" s="39">
        <f t="shared" ref="P10:P15" si="1">H10</f>
        <v>50</v>
      </c>
      <c r="Q10" s="62">
        <v>1</v>
      </c>
      <c r="R10" s="39"/>
      <c r="S10" s="74" t="s">
        <v>77</v>
      </c>
      <c r="T10" s="75"/>
      <c r="U10" s="76" t="s">
        <v>69</v>
      </c>
      <c r="V10" s="66"/>
      <c r="W10" s="74" t="s">
        <v>71</v>
      </c>
      <c r="X10" s="61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1750</v>
      </c>
      <c r="DH10" s="68"/>
      <c r="DI10" s="68"/>
      <c r="DJ10" s="77">
        <v>0</v>
      </c>
      <c r="DK10" s="1"/>
      <c r="DL10" s="1"/>
      <c r="DM10" s="1"/>
      <c r="DN10" s="86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</row>
    <row r="11" spans="1:194" s="85" customFormat="1" ht="21" customHeight="1" thickBot="1">
      <c r="A11" s="90" t="s">
        <v>27</v>
      </c>
      <c r="B11" s="88">
        <v>86</v>
      </c>
      <c r="C11" s="88">
        <v>1595</v>
      </c>
      <c r="D11" s="91">
        <v>10</v>
      </c>
      <c r="E11" s="91">
        <v>13</v>
      </c>
      <c r="F11" s="91">
        <v>8</v>
      </c>
      <c r="G11" s="91">
        <v>10</v>
      </c>
      <c r="H11" s="91">
        <v>9</v>
      </c>
      <c r="I11" s="58">
        <v>11</v>
      </c>
      <c r="J11" s="39">
        <v>1475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11.627906976744185</v>
      </c>
      <c r="O11" s="92">
        <v>13</v>
      </c>
      <c r="P11" s="39">
        <f>H11</f>
        <v>9</v>
      </c>
      <c r="Q11" s="93"/>
      <c r="R11" s="94"/>
      <c r="S11" s="22"/>
      <c r="T11" s="95"/>
      <c r="U11" s="96"/>
      <c r="V11" s="66"/>
      <c r="W11" s="22" t="s">
        <v>64</v>
      </c>
      <c r="X11" s="97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600</v>
      </c>
      <c r="DH11" s="68"/>
      <c r="DI11" s="68"/>
      <c r="DJ11" s="77">
        <v>130</v>
      </c>
      <c r="DK11" s="1" t="s">
        <v>28</v>
      </c>
      <c r="DL11" s="1" t="s">
        <v>28</v>
      </c>
      <c r="DM11" s="1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</row>
    <row r="12" spans="1:194" s="82" customFormat="1" ht="1.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85" customFormat="1" ht="18.75" customHeight="1" thickBot="1">
      <c r="A13" s="98" t="s">
        <v>29</v>
      </c>
      <c r="B13" s="88">
        <v>120</v>
      </c>
      <c r="C13" s="88">
        <v>3552</v>
      </c>
      <c r="D13" s="91">
        <v>20</v>
      </c>
      <c r="E13" s="91">
        <v>21</v>
      </c>
      <c r="F13" s="91">
        <v>16</v>
      </c>
      <c r="G13" s="91">
        <v>17</v>
      </c>
      <c r="H13" s="91">
        <v>17</v>
      </c>
      <c r="I13" s="58">
        <v>19</v>
      </c>
      <c r="J13" s="39">
        <v>2899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8"/>
      <c r="R13" s="88"/>
      <c r="S13" s="22"/>
      <c r="T13" s="99"/>
      <c r="U13" s="95" t="s">
        <v>79</v>
      </c>
      <c r="V13" s="22"/>
      <c r="W13" s="22" t="s">
        <v>66</v>
      </c>
      <c r="X13" s="97">
        <v>24.1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0"/>
      <c r="DG13" s="101">
        <v>5200</v>
      </c>
      <c r="DH13" s="102"/>
      <c r="DI13" s="68"/>
      <c r="DJ13" s="77">
        <v>120</v>
      </c>
      <c r="DK13" s="1" t="s">
        <v>24</v>
      </c>
      <c r="DL13" s="1"/>
      <c r="DM13" s="1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</row>
    <row r="14" spans="1:194" s="85" customFormat="1" ht="19.5" customHeight="1" thickBot="1">
      <c r="A14" s="15" t="s">
        <v>31</v>
      </c>
      <c r="B14" s="39">
        <v>105</v>
      </c>
      <c r="C14" s="39">
        <v>2109</v>
      </c>
      <c r="D14" s="58">
        <v>13</v>
      </c>
      <c r="E14" s="58">
        <v>13</v>
      </c>
      <c r="F14" s="58">
        <v>12</v>
      </c>
      <c r="G14" s="58">
        <v>10</v>
      </c>
      <c r="H14" s="58">
        <v>12</v>
      </c>
      <c r="I14" s="58">
        <v>11</v>
      </c>
      <c r="J14" s="39">
        <v>1880</v>
      </c>
      <c r="K14" s="17">
        <f t="shared" si="3"/>
        <v>92.307692307692307</v>
      </c>
      <c r="L14" s="13">
        <f t="shared" si="4"/>
        <v>3.4</v>
      </c>
      <c r="M14" s="78" t="s">
        <v>20</v>
      </c>
      <c r="N14" s="40">
        <f t="shared" si="2"/>
        <v>12.380952380952381</v>
      </c>
      <c r="O14" s="61">
        <v>14.4</v>
      </c>
      <c r="P14" s="39">
        <f t="shared" si="1"/>
        <v>12</v>
      </c>
      <c r="Q14" s="39"/>
      <c r="R14" s="39"/>
      <c r="S14" s="74"/>
      <c r="T14" s="75"/>
      <c r="U14" s="75" t="s">
        <v>41</v>
      </c>
      <c r="V14" s="74"/>
      <c r="W14" s="74" t="s">
        <v>65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>
        <v>175</v>
      </c>
      <c r="DK14" s="1" t="s">
        <v>24</v>
      </c>
      <c r="DL14" s="1"/>
      <c r="DM14" s="1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7</v>
      </c>
      <c r="F15" s="58"/>
      <c r="G15" s="58">
        <v>6</v>
      </c>
      <c r="H15" s="58"/>
      <c r="I15" s="58">
        <v>6</v>
      </c>
      <c r="J15" s="39">
        <v>203</v>
      </c>
      <c r="K15" s="17"/>
      <c r="L15" s="13"/>
      <c r="M15" s="78"/>
      <c r="N15" s="40"/>
      <c r="O15" s="61">
        <v>13.5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>
        <v>0</v>
      </c>
      <c r="DK15" s="1" t="s">
        <v>24</v>
      </c>
      <c r="DL15" s="1" t="s">
        <v>33</v>
      </c>
      <c r="DP15" s="83"/>
    </row>
    <row r="16" spans="1:194" s="85" customFormat="1" ht="16.5" customHeight="1" thickBot="1">
      <c r="A16" s="15" t="s">
        <v>34</v>
      </c>
      <c r="B16" s="39">
        <v>215</v>
      </c>
      <c r="C16" s="39">
        <v>2771</v>
      </c>
      <c r="D16" s="58">
        <v>20</v>
      </c>
      <c r="E16" s="58">
        <v>18</v>
      </c>
      <c r="F16" s="58">
        <v>19</v>
      </c>
      <c r="G16" s="58">
        <v>17</v>
      </c>
      <c r="H16" s="58">
        <v>19</v>
      </c>
      <c r="I16" s="58">
        <v>17</v>
      </c>
      <c r="J16" s="39">
        <v>2398</v>
      </c>
      <c r="K16" s="17">
        <f t="shared" si="3"/>
        <v>95</v>
      </c>
      <c r="L16" s="13">
        <f>H16*3.4/F16</f>
        <v>3.4</v>
      </c>
      <c r="M16" s="78" t="s">
        <v>35</v>
      </c>
      <c r="N16" s="40">
        <f>D16/B16*100</f>
        <v>9.3023255813953494</v>
      </c>
      <c r="O16" s="61">
        <v>9.4</v>
      </c>
      <c r="P16" s="39">
        <f>H16</f>
        <v>19</v>
      </c>
      <c r="Q16" s="39"/>
      <c r="R16" s="39"/>
      <c r="S16" s="74"/>
      <c r="T16" s="75"/>
      <c r="U16" s="75" t="s">
        <v>67</v>
      </c>
      <c r="V16" s="74"/>
      <c r="W16" s="74" t="s">
        <v>72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215</v>
      </c>
      <c r="DK16" s="1"/>
      <c r="DL16" s="1"/>
      <c r="DM16" s="1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</row>
    <row r="17" spans="1:194" s="85" customFormat="1" ht="17.25" customHeight="1" thickBot="1">
      <c r="A17" s="15" t="s">
        <v>36</v>
      </c>
      <c r="B17" s="39">
        <v>115</v>
      </c>
      <c r="C17" s="39">
        <v>913</v>
      </c>
      <c r="D17" s="58">
        <v>7</v>
      </c>
      <c r="E17" s="58">
        <v>7</v>
      </c>
      <c r="F17" s="58">
        <v>5</v>
      </c>
      <c r="G17" s="58">
        <v>6</v>
      </c>
      <c r="H17" s="58">
        <v>5</v>
      </c>
      <c r="I17" s="58">
        <v>6</v>
      </c>
      <c r="J17" s="39">
        <v>649</v>
      </c>
      <c r="K17" s="17">
        <f t="shared" si="3"/>
        <v>71.428571428571431</v>
      </c>
      <c r="L17" s="13">
        <f t="shared" si="4"/>
        <v>3.4</v>
      </c>
      <c r="M17" s="78" t="s">
        <v>35</v>
      </c>
      <c r="N17" s="40">
        <f t="shared" si="2"/>
        <v>6.0869565217391308</v>
      </c>
      <c r="O17" s="61">
        <v>6.7</v>
      </c>
      <c r="P17" s="39">
        <f t="shared" ref="P10:P17" si="5">H17</f>
        <v>5</v>
      </c>
      <c r="Q17" s="39"/>
      <c r="R17" s="39"/>
      <c r="S17" s="74"/>
      <c r="T17" s="75"/>
      <c r="U17" s="75"/>
      <c r="V17" s="74"/>
      <c r="W17" s="74" t="s">
        <v>73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>
        <v>185</v>
      </c>
      <c r="DK17" s="1"/>
      <c r="DL17" s="1"/>
      <c r="DM17" s="1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</row>
    <row r="18" spans="1:194" s="85" customFormat="1" ht="18" customHeight="1" thickBot="1">
      <c r="A18" s="15" t="s">
        <v>38</v>
      </c>
      <c r="B18" s="58">
        <v>75</v>
      </c>
      <c r="C18" s="58">
        <v>325</v>
      </c>
      <c r="D18" s="39">
        <v>3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226</v>
      </c>
      <c r="K18" s="17">
        <f t="shared" si="3"/>
        <v>66.666666666666657</v>
      </c>
      <c r="L18" s="13">
        <f t="shared" si="4"/>
        <v>3.4</v>
      </c>
      <c r="M18" s="78" t="s">
        <v>35</v>
      </c>
      <c r="N18" s="40">
        <f t="shared" si="2"/>
        <v>4</v>
      </c>
      <c r="O18" s="61">
        <v>4</v>
      </c>
      <c r="P18" s="103">
        <f t="shared" ref="P18:P23" si="6">H18</f>
        <v>2</v>
      </c>
      <c r="Q18" s="39"/>
      <c r="R18" s="74"/>
      <c r="S18" s="58"/>
      <c r="T18" s="64"/>
      <c r="U18" s="75"/>
      <c r="V18" s="74"/>
      <c r="W18" s="39">
        <v>33</v>
      </c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4"/>
      <c r="DG18" s="68"/>
      <c r="DH18" s="81"/>
      <c r="DI18" s="81"/>
      <c r="DJ18" s="77">
        <v>80</v>
      </c>
      <c r="DK18" s="1"/>
      <c r="DL18" s="1"/>
      <c r="DM18" s="1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</row>
    <row r="19" spans="1:194" s="85" customFormat="1" ht="18" customHeight="1" thickBot="1">
      <c r="A19" s="15" t="s">
        <v>39</v>
      </c>
      <c r="B19" s="39">
        <v>104</v>
      </c>
      <c r="C19" s="39">
        <v>1167</v>
      </c>
      <c r="D19" s="58">
        <v>7</v>
      </c>
      <c r="E19" s="58">
        <v>9</v>
      </c>
      <c r="F19" s="58">
        <v>5</v>
      </c>
      <c r="G19" s="58">
        <v>8</v>
      </c>
      <c r="H19" s="58">
        <v>6</v>
      </c>
      <c r="I19" s="58">
        <v>8</v>
      </c>
      <c r="J19" s="39">
        <v>840</v>
      </c>
      <c r="K19" s="17">
        <f t="shared" si="3"/>
        <v>71.428571428571431</v>
      </c>
      <c r="L19" s="13">
        <f t="shared" si="4"/>
        <v>4.08</v>
      </c>
      <c r="M19" s="78" t="s">
        <v>20</v>
      </c>
      <c r="N19" s="40">
        <f t="shared" si="2"/>
        <v>6.7307692307692308</v>
      </c>
      <c r="O19" s="61">
        <v>9.1</v>
      </c>
      <c r="P19" s="103">
        <f t="shared" si="6"/>
        <v>6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4"/>
      <c r="DG19" s="68"/>
      <c r="DH19" s="81"/>
      <c r="DI19" s="81"/>
      <c r="DJ19" s="77">
        <v>174</v>
      </c>
      <c r="DK19" s="1"/>
      <c r="DL19" s="1"/>
      <c r="DM19" s="1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</row>
    <row r="20" spans="1:194" s="85" customFormat="1" ht="18" customHeight="1" thickBot="1">
      <c r="A20" s="15" t="s">
        <v>70</v>
      </c>
      <c r="B20" s="39">
        <v>60</v>
      </c>
      <c r="C20" s="39">
        <v>837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642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3">
        <f t="shared" si="6"/>
        <v>4</v>
      </c>
      <c r="Q20" s="39"/>
      <c r="R20" s="39"/>
      <c r="S20" s="74"/>
      <c r="T20" s="75"/>
      <c r="U20" s="75"/>
      <c r="V20" s="74"/>
      <c r="W20" s="74" t="s">
        <v>65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4"/>
      <c r="DG20" s="68"/>
      <c r="DH20" s="81"/>
      <c r="DI20" s="81"/>
      <c r="DJ20" s="77">
        <v>110</v>
      </c>
      <c r="DK20" s="1"/>
      <c r="DL20" s="1"/>
      <c r="DM20" s="1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</row>
    <row r="21" spans="1:194" s="85" customFormat="1" ht="18" customHeight="1" thickBot="1">
      <c r="A21" s="15" t="s">
        <v>55</v>
      </c>
      <c r="B21" s="39">
        <v>25</v>
      </c>
      <c r="C21" s="39">
        <v>580</v>
      </c>
      <c r="D21" s="58">
        <v>5</v>
      </c>
      <c r="E21" s="58">
        <v>4</v>
      </c>
      <c r="F21" s="58">
        <v>4</v>
      </c>
      <c r="G21" s="58">
        <v>3</v>
      </c>
      <c r="H21" s="58">
        <v>4</v>
      </c>
      <c r="I21" s="58">
        <v>3</v>
      </c>
      <c r="J21" s="39">
        <v>539</v>
      </c>
      <c r="K21" s="17">
        <f t="shared" si="3"/>
        <v>80</v>
      </c>
      <c r="L21" s="13">
        <f t="shared" si="4"/>
        <v>3.4</v>
      </c>
      <c r="M21" s="78" t="s">
        <v>41</v>
      </c>
      <c r="N21" s="40">
        <f t="shared" si="2"/>
        <v>20</v>
      </c>
      <c r="O21" s="61">
        <v>11.4</v>
      </c>
      <c r="P21" s="103">
        <f t="shared" si="6"/>
        <v>4</v>
      </c>
      <c r="Q21" s="39"/>
      <c r="R21" s="39"/>
      <c r="S21" s="74"/>
      <c r="T21" s="75"/>
      <c r="U21" s="75"/>
      <c r="V21" s="74"/>
      <c r="W21" s="74" t="s">
        <v>75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4"/>
      <c r="DG21" s="68"/>
      <c r="DH21" s="81"/>
      <c r="DI21" s="81"/>
      <c r="DJ21" s="77">
        <v>45</v>
      </c>
      <c r="DK21" s="1"/>
      <c r="DL21" s="1"/>
      <c r="DM21" s="1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  <c r="FJ21" s="84"/>
      <c r="FK21" s="84"/>
      <c r="FL21" s="84"/>
      <c r="FM21" s="84"/>
      <c r="FN21" s="84"/>
      <c r="FO21" s="84"/>
      <c r="FP21" s="84"/>
      <c r="FQ21" s="84"/>
      <c r="FR21" s="84"/>
      <c r="FS21" s="84"/>
      <c r="FT21" s="84"/>
      <c r="FU21" s="84"/>
      <c r="FV21" s="84"/>
      <c r="FW21" s="84"/>
      <c r="FX21" s="84"/>
      <c r="FY21" s="84"/>
      <c r="FZ21" s="84"/>
      <c r="GA21" s="84"/>
      <c r="GB21" s="84"/>
      <c r="GC21" s="84"/>
      <c r="GD21" s="84"/>
      <c r="GE21" s="84"/>
      <c r="GF21" s="84"/>
      <c r="GG21" s="84"/>
      <c r="GH21" s="84"/>
      <c r="GI21" s="84"/>
      <c r="GJ21" s="84"/>
      <c r="GK21" s="84"/>
      <c r="GL21" s="84"/>
    </row>
    <row r="22" spans="1:194" s="85" customFormat="1" ht="18" customHeight="1" thickBot="1">
      <c r="A22" s="15" t="s">
        <v>42</v>
      </c>
      <c r="B22" s="58">
        <v>80</v>
      </c>
      <c r="C22" s="58">
        <v>2259</v>
      </c>
      <c r="D22" s="39">
        <v>13</v>
      </c>
      <c r="E22" s="39">
        <v>9</v>
      </c>
      <c r="F22" s="39">
        <v>12</v>
      </c>
      <c r="G22" s="39">
        <v>8</v>
      </c>
      <c r="H22" s="39">
        <v>13</v>
      </c>
      <c r="I22" s="39">
        <v>9</v>
      </c>
      <c r="J22" s="39">
        <v>1846</v>
      </c>
      <c r="K22" s="17">
        <f>F22/D22*100</f>
        <v>92.307692307692307</v>
      </c>
      <c r="L22" s="13">
        <f>H22*3.4/F22</f>
        <v>3.6833333333333331</v>
      </c>
      <c r="M22" s="78" t="s">
        <v>40</v>
      </c>
      <c r="N22" s="40">
        <f>D22/B22*100</f>
        <v>16.25</v>
      </c>
      <c r="O22" s="61">
        <v>17.600000000000001</v>
      </c>
      <c r="P22" s="39">
        <f t="shared" si="6"/>
        <v>13</v>
      </c>
      <c r="Q22" s="39"/>
      <c r="R22" s="74"/>
      <c r="S22" s="58"/>
      <c r="T22" s="64"/>
      <c r="U22" s="75" t="s">
        <v>65</v>
      </c>
      <c r="V22" s="74"/>
      <c r="W22" s="39">
        <v>26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4"/>
      <c r="DG22" s="68"/>
      <c r="DH22" s="68"/>
      <c r="DI22" s="68"/>
      <c r="DJ22" s="68">
        <v>50</v>
      </c>
      <c r="DK22" s="1"/>
      <c r="DL22" s="1"/>
      <c r="DM22" s="1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  <c r="FJ22" s="84"/>
      <c r="FK22" s="84"/>
      <c r="FL22" s="84"/>
      <c r="FM22" s="84"/>
      <c r="FN22" s="84"/>
      <c r="FO22" s="84"/>
      <c r="FP22" s="84"/>
      <c r="FQ22" s="84"/>
      <c r="FR22" s="84"/>
      <c r="FS22" s="84"/>
      <c r="FT22" s="84"/>
      <c r="FU22" s="84"/>
      <c r="FV22" s="84"/>
      <c r="FW22" s="84"/>
      <c r="FX22" s="84"/>
      <c r="FY22" s="84"/>
      <c r="FZ22" s="84"/>
      <c r="GA22" s="84"/>
      <c r="GB22" s="84"/>
      <c r="GC22" s="84"/>
      <c r="GD22" s="84"/>
      <c r="GE22" s="84"/>
      <c r="GF22" s="84"/>
      <c r="GG22" s="84"/>
      <c r="GH22" s="84"/>
      <c r="GI22" s="84"/>
      <c r="GJ22" s="84"/>
      <c r="GK22" s="84"/>
      <c r="GL22" s="84"/>
    </row>
    <row r="23" spans="1:194" s="85" customFormat="1" ht="20.25" customHeight="1" thickBot="1">
      <c r="A23" s="15" t="s">
        <v>50</v>
      </c>
      <c r="B23" s="58">
        <v>50</v>
      </c>
      <c r="C23" s="58">
        <v>376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254</v>
      </c>
      <c r="K23" s="17">
        <f>F23/D23*100</f>
        <v>66.666666666666657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4"/>
      <c r="S23" s="58"/>
      <c r="T23" s="64"/>
      <c r="U23" s="75"/>
      <c r="V23" s="74"/>
      <c r="W23" s="39">
        <v>17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4"/>
      <c r="DG23" s="68"/>
      <c r="DH23" s="68"/>
      <c r="DI23" s="68"/>
      <c r="DJ23" s="68">
        <v>50</v>
      </c>
      <c r="DK23" s="1" t="s">
        <v>24</v>
      </c>
      <c r="DL23" s="1"/>
      <c r="DM23" s="1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4"/>
      <c r="FV23" s="84"/>
      <c r="FW23" s="84"/>
      <c r="FX23" s="84"/>
      <c r="FY23" s="84"/>
      <c r="FZ23" s="84"/>
      <c r="GA23" s="84"/>
      <c r="GB23" s="84"/>
      <c r="GC23" s="84"/>
      <c r="GD23" s="84"/>
      <c r="GE23" s="84"/>
      <c r="GF23" s="84"/>
      <c r="GG23" s="84"/>
      <c r="GH23" s="84"/>
      <c r="GI23" s="84"/>
      <c r="GJ23" s="84"/>
      <c r="GK23" s="84"/>
      <c r="GL23" s="84"/>
    </row>
    <row r="24" spans="1:194" ht="25.5" customHeight="1" thickBot="1">
      <c r="A24" s="41" t="s">
        <v>43</v>
      </c>
      <c r="B24" s="42">
        <f>B10+B11+B12+B13+B14+B15+B16+B17+B18+B19+B20+B21+B22+B23</f>
        <v>1445</v>
      </c>
      <c r="C24" s="42">
        <f>C23+C22+C21+C20+C19+C18+C17+C16+C15+C14+C13+C12+C11+C10</f>
        <v>28039</v>
      </c>
      <c r="D24" s="42">
        <f>D10+D11+D12+D13+D14+D15+D16+D17+D18+D19+D20+D21+D22+D23</f>
        <v>166</v>
      </c>
      <c r="E24" s="42">
        <f>E10+E11+E12+E13+E14+E15+E16+E17+E18+E19+E20+E21+E22+E23</f>
        <v>177</v>
      </c>
      <c r="F24" s="42">
        <f>F10+F11+F12+F13+F14+F15+F16+F17+F18+F19+F20+F21+F22+F23</f>
        <v>134</v>
      </c>
      <c r="G24" s="42">
        <f>G23+G22+G21+G20+G19+G18+G17+G16+G15+G14+G13+G11+G10</f>
        <v>147</v>
      </c>
      <c r="H24" s="42">
        <f>H23+H22+H21+H20+H19+H18+H17+H16+H15+H14+H13+H12+H11+H10</f>
        <v>143</v>
      </c>
      <c r="I24" s="42">
        <f>I10+I11+I12+I13+I14+I15+I16+I17+I18+I19+I20+I21+I22+I23</f>
        <v>159</v>
      </c>
      <c r="J24" s="42">
        <f>J23+J22+J21+J20+J19+J18+J17+J16+J15+J14+J13+J11+J10</f>
        <v>23218</v>
      </c>
      <c r="K24" s="17">
        <f t="shared" si="3"/>
        <v>80.722891566265062</v>
      </c>
      <c r="L24" s="13">
        <f>H24*3.4/F24</f>
        <v>3.6283582089552238</v>
      </c>
      <c r="M24" s="43">
        <f>(M10+M11+M13+M14+M16+M17+M18+M19+M20+M21+M23)/11</f>
        <v>3.1</v>
      </c>
      <c r="N24" s="40">
        <f t="shared" si="2"/>
        <v>11.487889273356402</v>
      </c>
      <c r="O24" s="44">
        <v>12</v>
      </c>
      <c r="P24" s="39">
        <f>P23+P22+P21+P20+P19+P18+P17+P16+P15+P14+P13+P12+P11+P10</f>
        <v>143</v>
      </c>
      <c r="Q24" s="45">
        <f>Q10+Q11+Q12+Q13+Q14+Q15+Q16+Q17+Q18+Q19+Q20+Q21+Q22+Q23</f>
        <v>1</v>
      </c>
      <c r="R24" s="45">
        <f>R10+R11+R12+R13+R14+R15+R16+R17+R18+R19+R20+R21+R23</f>
        <v>0</v>
      </c>
      <c r="S24" s="45">
        <f>S23+S22+S21+S20+S19+S18+S17+S16+S15+S14+S13+S12+S11+S10</f>
        <v>1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7550</v>
      </c>
      <c r="DH24" s="50">
        <f>DH12+DH11+DH10</f>
        <v>0</v>
      </c>
      <c r="DI24" s="51">
        <f>SUM(DI10:DI14)</f>
        <v>0</v>
      </c>
      <c r="DJ24" s="52">
        <f>SUM(DJ10:DJ23)</f>
        <v>1334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76059</v>
      </c>
      <c r="D25" s="16">
        <f>D24+D9</f>
        <v>427</v>
      </c>
      <c r="E25" s="16">
        <f>E24+E9</f>
        <v>427</v>
      </c>
      <c r="F25" s="25">
        <f t="shared" si="9"/>
        <v>378</v>
      </c>
      <c r="G25" s="25">
        <f t="shared" si="9"/>
        <v>375</v>
      </c>
      <c r="H25" s="16">
        <f t="shared" si="9"/>
        <v>416</v>
      </c>
      <c r="I25" s="16">
        <f t="shared" si="9"/>
        <v>411</v>
      </c>
      <c r="J25" s="16">
        <f>J24+J9</f>
        <v>73833</v>
      </c>
      <c r="K25" s="17">
        <f t="shared" si="3"/>
        <v>88.52459016393442</v>
      </c>
      <c r="L25" s="13">
        <f>H25*3.4/F25</f>
        <v>3.7417989417989412</v>
      </c>
      <c r="M25" s="26">
        <f>(M9+M24)/2</f>
        <v>3.1799999999999997</v>
      </c>
      <c r="N25" s="27">
        <f>D25/B25*100</f>
        <v>16.423076923076923</v>
      </c>
      <c r="O25" s="27">
        <v>15.4</v>
      </c>
      <c r="P25" s="28">
        <f>P24+P9</f>
        <v>416</v>
      </c>
      <c r="Q25" s="16">
        <f>Q24+Q9</f>
        <v>1</v>
      </c>
      <c r="R25" s="16">
        <f>R24+R9</f>
        <v>0</v>
      </c>
      <c r="S25" s="16">
        <f>S9+S24</f>
        <v>1</v>
      </c>
      <c r="T25" s="16">
        <f>T9+T24</f>
        <v>0</v>
      </c>
      <c r="U25" s="16">
        <f>U9+U24</f>
        <v>503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16320</v>
      </c>
      <c r="DH25" s="30" t="e">
        <f>DH24+DH9</f>
        <v>#REF!</v>
      </c>
      <c r="DI25" s="30" t="e">
        <f>DI24+DI9</f>
        <v>#REF!</v>
      </c>
      <c r="DJ25" s="31">
        <f>DJ24+DJ9</f>
        <v>3764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 t="s">
        <v>54</v>
      </c>
      <c r="D26" s="125">
        <f>D25-E25</f>
        <v>0</v>
      </c>
      <c r="E26" s="126"/>
      <c r="F26" s="125">
        <f>F25-G25</f>
        <v>3</v>
      </c>
      <c r="G26" s="126"/>
      <c r="H26" s="127">
        <f>H25-I25</f>
        <v>5</v>
      </c>
      <c r="I26" s="128"/>
      <c r="J26" s="33"/>
      <c r="K26" s="34"/>
      <c r="L26" s="21"/>
      <c r="M26" s="21"/>
      <c r="N26" s="21"/>
      <c r="O26" s="21"/>
      <c r="P26" s="35"/>
      <c r="Q26" s="22" t="s">
        <v>77</v>
      </c>
      <c r="R26" s="22" t="s">
        <v>37</v>
      </c>
      <c r="S26" s="22" t="s">
        <v>77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23610</v>
      </c>
      <c r="DH26" s="14"/>
      <c r="DI26" s="14"/>
      <c r="DJ26" s="14">
        <v>0</v>
      </c>
    </row>
    <row r="27" spans="1:194" ht="15.75" customHeight="1">
      <c r="B27" s="36"/>
      <c r="C27" s="2" t="s">
        <v>54</v>
      </c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54</v>
      </c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54</v>
      </c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 t="s">
        <v>54</v>
      </c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2022-07-04T03:16:37Z</cp:lastPrinted>
  <dcterms:created xsi:type="dcterms:W3CDTF">2020-08-31T08:55:27Z</dcterms:created>
  <dcterms:modified xsi:type="dcterms:W3CDTF">2022-07-04T03:18:33Z</dcterms:modified>
</cp:coreProperties>
</file>