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<sst xmlns="http://schemas.openxmlformats.org/spreadsheetml/2006/main" count="334" uniqueCount="90">
  <si>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</si>
  <si>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</si>
  <si>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</si>
  <si>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</si>
  <si>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</si>
  <si>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</si>
  <si>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</si>
  <si>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</si>
  <si>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</si>
  <si>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</si>
  <si>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</si>
  <si>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</si>
  <si>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</si>
  <si>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</si>
  <si>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</si>
  <si>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</si>
  <si>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</si>
  <si>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</si>
  <si>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</si>
  <si>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</si>
  <si>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</si>
  <si>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</si>
  <si>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</si>
  <si>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</si>
  <si>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</si>
  <si>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</si>
  <si>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</si>
  <si>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</si>
  <si>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</si>
  <si>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</si>
  <si>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</si>
  <si>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</si>
  <si>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</si>
  <si>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</si>
  <si>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</si>
  <si>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</si>
  <si>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</si>
  <si>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</si>
  <si>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</si>
  <si>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</si>
  <si>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</si>
  <si>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</si>
  <si>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</si>
  <si>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</si>
  <si>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</si>
  <si>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</si>
  <si>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</si>
  <si>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</si>
  <si>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</si>
  <si>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</si>
  <si>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</si>
  <si>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</si>
  <si>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</si>
  <si>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</si>
  <si>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</si>
  <si>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</si>
  <si>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5</t>
  </si>
  <si>
    <t>47</t>
  </si>
  <si>
    <t>15</t>
  </si>
  <si>
    <t>13</t>
  </si>
  <si>
    <t>7</t>
  </si>
  <si>
    <t>2768</t>
  </si>
  <si>
    <t>,</t>
  </si>
  <si>
    <t>18</t>
  </si>
  <si>
    <t>0-0</t>
  </si>
  <si>
    <t>Иванов  В.М.</t>
  </si>
  <si>
    <t>2022</t>
  </si>
  <si>
    <t>1-1</t>
  </si>
  <si>
    <t>8</t>
  </si>
  <si>
    <t>9</t>
  </si>
  <si>
    <t>20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</si>
  <si>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</si>
  <si>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</si>
  <si>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r>
      <t xml:space="preserve">зачет, </t>
    </r>
    <r>
      <rPr>
        <sz val="8"/>
        <rFont val="Arial Narrow"/>
        <family val="2"/>
        <charset val="204"/>
      </rPr>
      <t>ц     2022г.  201г.</t>
    </r>
  </si>
  <si>
    <t>зачет с начала 2022  года,ц</t>
  </si>
  <si>
    <t>вал. надой с начала 2022 года,ц</t>
  </si>
  <si>
    <t>3,16</t>
  </si>
  <si>
    <t>10</t>
  </si>
  <si>
    <t>12</t>
  </si>
  <si>
    <t>28</t>
  </si>
  <si>
    <t>139</t>
  </si>
  <si>
    <t>34</t>
  </si>
  <si>
    <t>198</t>
  </si>
  <si>
    <t>281</t>
  </si>
  <si>
    <t>77</t>
  </si>
  <si>
    <t>СВОДКА ПО НАДОЮ МОЛОКА ЗА 26.01.2022 года</t>
  </si>
  <si>
    <t>3,44</t>
  </si>
  <si>
    <t>1</t>
  </si>
  <si>
    <t>телок с 01.10.22</t>
  </si>
  <si>
    <t>Надой н/т коров на 01.12. 2022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</si>
</sst>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2" borderId="7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G33" sqref="G33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3" t="s">
        <v>85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  <c r="BW1" s="103"/>
      <c r="BX1" s="103"/>
      <c r="BY1" s="103"/>
      <c r="BZ1" s="103"/>
      <c r="CA1" s="103"/>
      <c r="CB1" s="103"/>
      <c r="CC1" s="103"/>
      <c r="CD1" s="103"/>
      <c r="CE1" s="103"/>
      <c r="CF1" s="103"/>
      <c r="CG1" s="103"/>
      <c r="CH1" s="103"/>
      <c r="CI1" s="103"/>
      <c r="CJ1" s="10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103"/>
      <c r="DF1" s="103"/>
      <c r="DG1" s="103"/>
      <c r="DH1" s="103"/>
      <c r="DI1" s="103"/>
      <c r="DJ1" s="103"/>
    </row>
    <row r="2" spans="1:194" ht="12.75" customHeight="1">
      <c r="A2" s="104" t="s">
        <v>29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5" t="s">
        <v>0</v>
      </c>
      <c r="B4" s="107" t="s">
        <v>1</v>
      </c>
      <c r="C4" s="105" t="s">
        <v>75</v>
      </c>
      <c r="D4" s="109" t="s">
        <v>2</v>
      </c>
      <c r="E4" s="110"/>
      <c r="F4" s="110"/>
      <c r="G4" s="110"/>
      <c r="H4" s="110"/>
      <c r="I4" s="111"/>
      <c r="J4" s="105" t="s">
        <v>74</v>
      </c>
      <c r="K4" s="112" t="s">
        <v>3</v>
      </c>
      <c r="L4" s="105" t="s">
        <v>4</v>
      </c>
      <c r="M4" s="105" t="s">
        <v>5</v>
      </c>
      <c r="N4" s="120" t="s">
        <v>6</v>
      </c>
      <c r="O4" s="121"/>
      <c r="P4" s="105" t="s">
        <v>55</v>
      </c>
      <c r="Q4" s="126" t="s">
        <v>7</v>
      </c>
      <c r="R4" s="127"/>
      <c r="S4" s="109" t="s">
        <v>8</v>
      </c>
      <c r="T4" s="110"/>
      <c r="U4" s="111"/>
      <c r="V4" s="112" t="s">
        <v>9</v>
      </c>
      <c r="W4" s="128" t="s">
        <v>89</v>
      </c>
      <c r="X4" s="12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4" t="s">
        <v>10</v>
      </c>
      <c r="DH4" s="114" t="s">
        <v>10</v>
      </c>
      <c r="DI4" s="114" t="s">
        <v>11</v>
      </c>
      <c r="DJ4" s="116" t="s">
        <v>12</v>
      </c>
    </row>
    <row r="5" spans="1:194" ht="53.25" customHeight="1" thickBot="1">
      <c r="A5" s="106"/>
      <c r="B5" s="108"/>
      <c r="C5" s="106"/>
      <c r="D5" s="118" t="s">
        <v>71</v>
      </c>
      <c r="E5" s="119"/>
      <c r="F5" s="118" t="s">
        <v>72</v>
      </c>
      <c r="G5" s="119"/>
      <c r="H5" s="118" t="s">
        <v>73</v>
      </c>
      <c r="I5" s="119"/>
      <c r="J5" s="106"/>
      <c r="K5" s="113"/>
      <c r="L5" s="106"/>
      <c r="M5" s="106"/>
      <c r="N5" s="9" t="s">
        <v>66</v>
      </c>
      <c r="O5" s="9" t="s">
        <v>50</v>
      </c>
      <c r="P5" s="106"/>
      <c r="Q5" s="10" t="s">
        <v>13</v>
      </c>
      <c r="R5" s="11" t="s">
        <v>14</v>
      </c>
      <c r="S5" s="12" t="s">
        <v>15</v>
      </c>
      <c r="T5" s="130" t="s">
        <v>16</v>
      </c>
      <c r="U5" s="131" t="s">
        <v>88</v>
      </c>
      <c r="V5" s="113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5"/>
      <c r="DH5" s="115"/>
      <c r="DI5" s="115"/>
      <c r="DJ5" s="117"/>
    </row>
    <row r="6" spans="1:194" ht="23.25" customHeight="1" thickBot="1">
      <c r="A6" s="56" t="s">
        <v>19</v>
      </c>
      <c r="B6" s="57">
        <v>905</v>
      </c>
      <c r="C6" s="42">
        <v>6057</v>
      </c>
      <c r="D6" s="42">
        <v>233</v>
      </c>
      <c r="E6" s="42">
        <v>196</v>
      </c>
      <c r="F6" s="42">
        <v>218</v>
      </c>
      <c r="G6" s="42">
        <v>179</v>
      </c>
      <c r="H6" s="42">
        <v>253</v>
      </c>
      <c r="I6" s="42">
        <v>215</v>
      </c>
      <c r="J6" s="42">
        <v>6562</v>
      </c>
      <c r="K6" s="58">
        <v>94</v>
      </c>
      <c r="L6" s="13">
        <v>4</v>
      </c>
      <c r="M6" s="59" t="s">
        <v>86</v>
      </c>
      <c r="N6" s="43">
        <v>25.9</v>
      </c>
      <c r="O6" s="60">
        <v>21.9</v>
      </c>
      <c r="P6" s="42">
        <f>H6</f>
        <v>253</v>
      </c>
      <c r="Q6" s="61">
        <v>100</v>
      </c>
      <c r="R6" s="62" t="s">
        <v>70</v>
      </c>
      <c r="S6" s="57">
        <v>136</v>
      </c>
      <c r="T6" s="63">
        <v>38</v>
      </c>
      <c r="U6" s="64">
        <v>169</v>
      </c>
      <c r="V6" s="65"/>
      <c r="W6" s="42">
        <v>185</v>
      </c>
      <c r="X6" s="60">
        <v>24.3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1300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42"/>
      <c r="E7" s="42">
        <v>10</v>
      </c>
      <c r="F7" s="42"/>
      <c r="G7" s="42">
        <v>8</v>
      </c>
      <c r="H7" s="42"/>
      <c r="I7" s="42">
        <v>9</v>
      </c>
      <c r="J7" s="42"/>
      <c r="K7" s="58"/>
      <c r="L7" s="13"/>
      <c r="M7" s="59"/>
      <c r="N7" s="43"/>
      <c r="O7" s="60">
        <v>7.4</v>
      </c>
      <c r="P7" s="42">
        <f>H7</f>
        <v>0</v>
      </c>
      <c r="Q7" s="61"/>
      <c r="R7" s="62"/>
      <c r="S7" s="57"/>
      <c r="T7" s="63"/>
      <c r="U7" s="64"/>
      <c r="V7" s="65"/>
      <c r="W7" s="42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ht="20.25" customHeight="1" thickBot="1">
      <c r="A8" s="56" t="s">
        <v>23</v>
      </c>
      <c r="B8" s="57">
        <v>250</v>
      </c>
      <c r="C8" s="68">
        <v>278</v>
      </c>
      <c r="D8" s="42">
        <v>11</v>
      </c>
      <c r="E8" s="42">
        <v>16</v>
      </c>
      <c r="F8" s="42">
        <v>9</v>
      </c>
      <c r="G8" s="42">
        <v>12</v>
      </c>
      <c r="H8" s="42">
        <v>10</v>
      </c>
      <c r="I8" s="42">
        <v>13</v>
      </c>
      <c r="J8" s="42">
        <v>248</v>
      </c>
      <c r="K8" s="58">
        <f>F8/D8*100</f>
        <v>81.818181818181827</v>
      </c>
      <c r="L8" s="13">
        <v>3.7</v>
      </c>
      <c r="M8" s="59" t="s">
        <v>24</v>
      </c>
      <c r="N8" s="43">
        <f>D8/B8*100</f>
        <v>4.3999999999999995</v>
      </c>
      <c r="O8" s="60">
        <v>6.4</v>
      </c>
      <c r="P8" s="42">
        <f>H8</f>
        <v>10</v>
      </c>
      <c r="Q8" s="61">
        <v>20</v>
      </c>
      <c r="R8" s="62"/>
      <c r="S8" s="57">
        <v>15</v>
      </c>
      <c r="T8" s="63"/>
      <c r="U8" s="64"/>
      <c r="V8" s="65" t="s">
        <v>39</v>
      </c>
      <c r="W8" s="42">
        <v>57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200</v>
      </c>
      <c r="DH8" s="67"/>
      <c r="DI8" s="67"/>
      <c r="DJ8" s="67"/>
      <c r="DK8" s="1" t="s">
        <v>25</v>
      </c>
    </row>
    <row r="9" spans="1:194" s="21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6335</v>
      </c>
      <c r="D9" s="72">
        <f t="shared" si="0"/>
        <v>244</v>
      </c>
      <c r="E9" s="16">
        <f t="shared" si="0"/>
        <v>222</v>
      </c>
      <c r="F9" s="16">
        <f t="shared" si="0"/>
        <v>227</v>
      </c>
      <c r="G9" s="16">
        <f t="shared" si="0"/>
        <v>199</v>
      </c>
      <c r="H9" s="16">
        <f t="shared" si="0"/>
        <v>263</v>
      </c>
      <c r="I9" s="16">
        <f t="shared" si="0"/>
        <v>237</v>
      </c>
      <c r="J9" s="70">
        <f t="shared" si="0"/>
        <v>6810</v>
      </c>
      <c r="K9" s="18">
        <f>F9/D9*100</f>
        <v>93.032786885245898</v>
      </c>
      <c r="L9" s="13">
        <f>H9*3.4/F9</f>
        <v>3.9392070484581496</v>
      </c>
      <c r="M9" s="73">
        <f>(M6+M7+M8)/2</f>
        <v>3.2949999999999999</v>
      </c>
      <c r="N9" s="74">
        <f>D9/B9*100</f>
        <v>21.125541125541126</v>
      </c>
      <c r="O9" s="74">
        <v>17.2</v>
      </c>
      <c r="P9" s="16">
        <f t="shared" ref="P9:U9" si="1">P6+P7+P8</f>
        <v>263</v>
      </c>
      <c r="Q9" s="16">
        <f t="shared" si="1"/>
        <v>120</v>
      </c>
      <c r="R9" s="16">
        <f t="shared" si="1"/>
        <v>20</v>
      </c>
      <c r="S9" s="16">
        <f t="shared" si="1"/>
        <v>151</v>
      </c>
      <c r="T9" s="16">
        <f t="shared" si="1"/>
        <v>38</v>
      </c>
      <c r="U9" s="16">
        <f t="shared" si="1"/>
        <v>169</v>
      </c>
      <c r="V9" s="19" t="s">
        <v>39</v>
      </c>
      <c r="W9" s="16">
        <f>W6+W7+W8</f>
        <v>242</v>
      </c>
      <c r="X9" s="74">
        <v>20.9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1500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</row>
    <row r="10" spans="1:194" ht="18.75" customHeight="1" thickBot="1">
      <c r="A10" s="15" t="s">
        <v>27</v>
      </c>
      <c r="B10" s="42">
        <v>410</v>
      </c>
      <c r="C10" s="75">
        <v>1123</v>
      </c>
      <c r="D10" s="57">
        <v>45</v>
      </c>
      <c r="E10" s="57">
        <v>51</v>
      </c>
      <c r="F10" s="57">
        <v>35</v>
      </c>
      <c r="G10" s="57">
        <v>43</v>
      </c>
      <c r="H10" s="57">
        <v>39</v>
      </c>
      <c r="I10" s="57">
        <v>49</v>
      </c>
      <c r="J10" s="42">
        <v>979</v>
      </c>
      <c r="K10" s="18">
        <v>78</v>
      </c>
      <c r="L10" s="13">
        <v>3.8</v>
      </c>
      <c r="M10" s="76">
        <v>3.2</v>
      </c>
      <c r="N10" s="43">
        <f t="shared" ref="N10:N24" si="2">D10/B10*100</f>
        <v>10.975609756097562</v>
      </c>
      <c r="O10" s="60">
        <v>12.4</v>
      </c>
      <c r="P10" s="42">
        <f t="shared" ref="P10:P17" si="3">H10</f>
        <v>39</v>
      </c>
      <c r="Q10" s="61">
        <v>20</v>
      </c>
      <c r="R10" s="42">
        <v>9</v>
      </c>
      <c r="S10" s="77" t="s">
        <v>77</v>
      </c>
      <c r="T10" s="78" t="s">
        <v>78</v>
      </c>
      <c r="U10" s="79" t="s">
        <v>79</v>
      </c>
      <c r="V10" s="65" t="s">
        <v>39</v>
      </c>
      <c r="W10" s="77" t="s">
        <v>57</v>
      </c>
      <c r="X10" s="60">
        <v>20.3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67">
        <v>250</v>
      </c>
      <c r="DH10" s="67"/>
      <c r="DI10" s="67"/>
      <c r="DJ10" s="80">
        <v>0</v>
      </c>
      <c r="DN10" s="81"/>
    </row>
    <row r="11" spans="1:194" ht="21" customHeight="1" thickBot="1">
      <c r="A11" s="86" t="s">
        <v>28</v>
      </c>
      <c r="B11" s="75">
        <v>88</v>
      </c>
      <c r="C11" s="75">
        <v>185</v>
      </c>
      <c r="D11" s="87">
        <v>8</v>
      </c>
      <c r="E11" s="87">
        <v>12</v>
      </c>
      <c r="F11" s="87">
        <v>6</v>
      </c>
      <c r="G11" s="87">
        <v>9</v>
      </c>
      <c r="H11" s="87">
        <v>7</v>
      </c>
      <c r="I11" s="57">
        <v>10</v>
      </c>
      <c r="J11" s="42">
        <v>159</v>
      </c>
      <c r="K11" s="18">
        <f>F11/D11*100</f>
        <v>75</v>
      </c>
      <c r="L11" s="13">
        <v>3.8</v>
      </c>
      <c r="M11" s="82" t="s">
        <v>76</v>
      </c>
      <c r="N11" s="43">
        <f t="shared" si="2"/>
        <v>9.0909090909090917</v>
      </c>
      <c r="O11" s="88">
        <v>10</v>
      </c>
      <c r="P11" s="42">
        <v>11</v>
      </c>
      <c r="Q11" s="89">
        <v>6</v>
      </c>
      <c r="R11" s="90"/>
      <c r="S11" s="23" t="s">
        <v>69</v>
      </c>
      <c r="T11" s="91"/>
      <c r="U11" s="92"/>
      <c r="V11" s="65"/>
      <c r="W11" s="23" t="s">
        <v>58</v>
      </c>
      <c r="X11" s="93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200</v>
      </c>
      <c r="DH11" s="67"/>
      <c r="DI11" s="67"/>
      <c r="DJ11" s="80">
        <v>0</v>
      </c>
      <c r="DK11" s="1" t="s">
        <v>29</v>
      </c>
      <c r="DL11" s="1" t="s">
        <v>29</v>
      </c>
    </row>
    <row r="12" spans="1:194" s="85" customFormat="1" ht="1.5" customHeight="1" thickBot="1">
      <c r="A12" s="56"/>
      <c r="B12" s="42"/>
      <c r="C12" s="42"/>
      <c r="D12" s="57"/>
      <c r="E12" s="57"/>
      <c r="F12" s="57"/>
      <c r="G12" s="57"/>
      <c r="H12" s="57"/>
      <c r="I12" s="57"/>
      <c r="J12" s="42"/>
      <c r="K12" s="18"/>
      <c r="L12" s="13"/>
      <c r="M12" s="82"/>
      <c r="N12" s="43"/>
      <c r="O12" s="60"/>
      <c r="P12" s="42"/>
      <c r="Q12" s="61"/>
      <c r="R12" s="83"/>
      <c r="S12" s="77"/>
      <c r="T12" s="78"/>
      <c r="U12" s="79"/>
      <c r="V12" s="65"/>
      <c r="W12" s="77"/>
      <c r="X12" s="60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67"/>
      <c r="DH12" s="67"/>
      <c r="DI12" s="67"/>
      <c r="DJ12" s="80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4" t="s">
        <v>30</v>
      </c>
      <c r="B13" s="75">
        <v>119</v>
      </c>
      <c r="C13" s="75">
        <v>468</v>
      </c>
      <c r="D13" s="87">
        <v>18</v>
      </c>
      <c r="E13" s="87">
        <v>21</v>
      </c>
      <c r="F13" s="87">
        <v>14</v>
      </c>
      <c r="G13" s="87">
        <v>17</v>
      </c>
      <c r="H13" s="87">
        <v>15</v>
      </c>
      <c r="I13" s="57">
        <v>19</v>
      </c>
      <c r="J13" s="42">
        <v>390</v>
      </c>
      <c r="K13" s="18">
        <f t="shared" ref="K13:K25" si="4">F13/D13*100</f>
        <v>77.777777777777786</v>
      </c>
      <c r="L13" s="13">
        <f t="shared" ref="L13:L23" si="5">H13*3.4/F13</f>
        <v>3.6428571428571428</v>
      </c>
      <c r="M13" s="82" t="s">
        <v>31</v>
      </c>
      <c r="N13" s="43">
        <f t="shared" si="2"/>
        <v>15.126050420168067</v>
      </c>
      <c r="O13" s="60">
        <v>19.399999999999999</v>
      </c>
      <c r="P13" s="42">
        <f t="shared" si="3"/>
        <v>15</v>
      </c>
      <c r="Q13" s="75">
        <v>3</v>
      </c>
      <c r="R13" s="75"/>
      <c r="S13" s="23" t="s">
        <v>56</v>
      </c>
      <c r="T13" s="91"/>
      <c r="U13" s="91"/>
      <c r="V13" s="23"/>
      <c r="W13" s="23" t="s">
        <v>59</v>
      </c>
      <c r="X13" s="93">
        <v>23.8</v>
      </c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95"/>
      <c r="DG13" s="96"/>
      <c r="DH13" s="97"/>
      <c r="DI13" s="67"/>
      <c r="DJ13" s="80">
        <v>0</v>
      </c>
      <c r="DK13" s="1" t="s">
        <v>25</v>
      </c>
    </row>
    <row r="14" spans="1:194" ht="19.5" customHeight="1" thickBot="1">
      <c r="A14" s="15" t="s">
        <v>32</v>
      </c>
      <c r="B14" s="42">
        <v>100</v>
      </c>
      <c r="C14" s="42">
        <v>235</v>
      </c>
      <c r="D14" s="57">
        <v>10</v>
      </c>
      <c r="E14" s="57">
        <v>10</v>
      </c>
      <c r="F14" s="57">
        <v>8</v>
      </c>
      <c r="G14" s="57">
        <v>7</v>
      </c>
      <c r="H14" s="57">
        <v>9</v>
      </c>
      <c r="I14" s="57">
        <v>8</v>
      </c>
      <c r="J14" s="42">
        <v>209</v>
      </c>
      <c r="K14" s="18">
        <f t="shared" si="4"/>
        <v>80</v>
      </c>
      <c r="L14" s="13">
        <f t="shared" si="5"/>
        <v>3.8249999999999997</v>
      </c>
      <c r="M14" s="82" t="s">
        <v>21</v>
      </c>
      <c r="N14" s="43">
        <f t="shared" si="2"/>
        <v>10</v>
      </c>
      <c r="O14" s="60">
        <v>11.1</v>
      </c>
      <c r="P14" s="42">
        <f t="shared" si="3"/>
        <v>9</v>
      </c>
      <c r="Q14" s="42"/>
      <c r="R14" s="42"/>
      <c r="S14" s="77"/>
      <c r="T14" s="78"/>
      <c r="U14" s="78"/>
      <c r="V14" s="77"/>
      <c r="W14" s="77" t="s">
        <v>60</v>
      </c>
      <c r="X14" s="6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7"/>
      <c r="DH14" s="67"/>
      <c r="DI14" s="67"/>
      <c r="DJ14" s="80">
        <v>0</v>
      </c>
      <c r="DK14" s="1" t="s">
        <v>25</v>
      </c>
    </row>
    <row r="15" spans="1:194" ht="18" customHeight="1" thickBot="1">
      <c r="A15" s="15" t="s">
        <v>33</v>
      </c>
      <c r="B15" s="42">
        <v>53</v>
      </c>
      <c r="C15" s="42">
        <v>101</v>
      </c>
      <c r="D15" s="57">
        <v>3</v>
      </c>
      <c r="E15" s="57">
        <v>5</v>
      </c>
      <c r="F15" s="57">
        <v>2</v>
      </c>
      <c r="G15" s="57">
        <v>4</v>
      </c>
      <c r="H15" s="57">
        <v>2</v>
      </c>
      <c r="I15" s="57">
        <v>4</v>
      </c>
      <c r="J15" s="42">
        <v>75</v>
      </c>
      <c r="K15" s="18">
        <f t="shared" si="4"/>
        <v>66.666666666666657</v>
      </c>
      <c r="L15" s="13">
        <f t="shared" si="5"/>
        <v>3.4</v>
      </c>
      <c r="M15" s="82" t="s">
        <v>34</v>
      </c>
      <c r="N15" s="43">
        <f t="shared" si="2"/>
        <v>5.6603773584905666</v>
      </c>
      <c r="O15" s="60">
        <v>9.6</v>
      </c>
      <c r="P15" s="42">
        <f t="shared" si="3"/>
        <v>2</v>
      </c>
      <c r="Q15" s="42"/>
      <c r="R15" s="42"/>
      <c r="S15" s="77"/>
      <c r="T15" s="78"/>
      <c r="U15" s="78"/>
      <c r="V15" s="77"/>
      <c r="W15" s="77" t="s">
        <v>56</v>
      </c>
      <c r="X15" s="6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7"/>
      <c r="DH15" s="98"/>
      <c r="DI15" s="98"/>
      <c r="DJ15" s="80">
        <v>0</v>
      </c>
      <c r="DK15" s="1" t="s">
        <v>25</v>
      </c>
      <c r="DL15" s="1" t="s">
        <v>35</v>
      </c>
      <c r="DP15" s="99"/>
    </row>
    <row r="16" spans="1:194" ht="16.5" customHeight="1" thickBot="1">
      <c r="A16" s="15" t="s">
        <v>36</v>
      </c>
      <c r="B16" s="42">
        <v>192</v>
      </c>
      <c r="C16" s="42">
        <v>286</v>
      </c>
      <c r="D16" s="57">
        <v>11</v>
      </c>
      <c r="E16" s="57">
        <v>12</v>
      </c>
      <c r="F16" s="57">
        <v>8</v>
      </c>
      <c r="G16" s="57">
        <v>8</v>
      </c>
      <c r="H16" s="57">
        <v>9</v>
      </c>
      <c r="I16" s="57">
        <v>8</v>
      </c>
      <c r="J16" s="42">
        <v>234</v>
      </c>
      <c r="K16" s="18">
        <f t="shared" si="4"/>
        <v>72.727272727272734</v>
      </c>
      <c r="L16" s="13">
        <f>H16*3.4/F16</f>
        <v>3.8249999999999997</v>
      </c>
      <c r="M16" s="82" t="s">
        <v>37</v>
      </c>
      <c r="N16" s="43">
        <f t="shared" si="2"/>
        <v>5.7291666666666661</v>
      </c>
      <c r="O16" s="60">
        <v>6.3</v>
      </c>
      <c r="P16" s="42">
        <f t="shared" si="3"/>
        <v>9</v>
      </c>
      <c r="Q16" s="42">
        <v>26</v>
      </c>
      <c r="R16" s="42">
        <v>16</v>
      </c>
      <c r="S16" s="77" t="s">
        <v>68</v>
      </c>
      <c r="T16" s="78" t="s">
        <v>87</v>
      </c>
      <c r="U16" s="78" t="s">
        <v>87</v>
      </c>
      <c r="V16" s="77"/>
      <c r="W16" s="77" t="s">
        <v>59</v>
      </c>
      <c r="X16" s="6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7"/>
      <c r="DH16" s="98"/>
      <c r="DI16" s="98"/>
      <c r="DJ16" s="80">
        <v>0</v>
      </c>
    </row>
    <row r="17" spans="1:194" ht="17.25" customHeight="1" thickBot="1">
      <c r="A17" s="15" t="s">
        <v>38</v>
      </c>
      <c r="B17" s="42">
        <v>115</v>
      </c>
      <c r="C17" s="42">
        <v>78</v>
      </c>
      <c r="D17" s="57">
        <v>3</v>
      </c>
      <c r="E17" s="57">
        <v>4</v>
      </c>
      <c r="F17" s="57">
        <v>2</v>
      </c>
      <c r="G17" s="57">
        <v>3</v>
      </c>
      <c r="H17" s="57">
        <v>2</v>
      </c>
      <c r="I17" s="57">
        <v>3</v>
      </c>
      <c r="J17" s="42">
        <v>52</v>
      </c>
      <c r="K17" s="18">
        <f t="shared" si="4"/>
        <v>66.666666666666657</v>
      </c>
      <c r="L17" s="13">
        <f t="shared" si="5"/>
        <v>3.4</v>
      </c>
      <c r="M17" s="82" t="s">
        <v>37</v>
      </c>
      <c r="N17" s="43">
        <f t="shared" si="2"/>
        <v>2.6086956521739131</v>
      </c>
      <c r="O17" s="60">
        <v>3.5</v>
      </c>
      <c r="P17" s="42">
        <f t="shared" si="3"/>
        <v>2</v>
      </c>
      <c r="Q17" s="42"/>
      <c r="R17" s="42"/>
      <c r="S17" s="77"/>
      <c r="T17" s="78"/>
      <c r="U17" s="78"/>
      <c r="V17" s="77"/>
      <c r="W17" s="77" t="s">
        <v>39</v>
      </c>
      <c r="X17" s="6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7"/>
      <c r="DH17" s="98"/>
      <c r="DI17" s="98"/>
      <c r="DJ17" s="80">
        <v>0</v>
      </c>
    </row>
    <row r="18" spans="1:194" ht="18" customHeight="1" thickBot="1">
      <c r="A18" s="15" t="s">
        <v>40</v>
      </c>
      <c r="B18" s="57">
        <v>100</v>
      </c>
      <c r="C18" s="57">
        <v>52</v>
      </c>
      <c r="D18" s="42">
        <v>2</v>
      </c>
      <c r="E18" s="42">
        <v>2</v>
      </c>
      <c r="F18" s="42">
        <v>1</v>
      </c>
      <c r="G18" s="42">
        <v>2</v>
      </c>
      <c r="H18" s="42">
        <v>1</v>
      </c>
      <c r="I18" s="42">
        <v>2</v>
      </c>
      <c r="J18" s="42">
        <v>26</v>
      </c>
      <c r="K18" s="18">
        <f t="shared" si="4"/>
        <v>50</v>
      </c>
      <c r="L18" s="13">
        <f t="shared" si="5"/>
        <v>3.4</v>
      </c>
      <c r="M18" s="82" t="s">
        <v>37</v>
      </c>
      <c r="N18" s="43">
        <f t="shared" si="2"/>
        <v>2</v>
      </c>
      <c r="O18" s="60">
        <v>1.3</v>
      </c>
      <c r="P18" s="100">
        <f t="shared" ref="P18:P23" si="6">H18</f>
        <v>1</v>
      </c>
      <c r="Q18" s="42"/>
      <c r="R18" s="77"/>
      <c r="S18" s="57"/>
      <c r="T18" s="63"/>
      <c r="U18" s="78"/>
      <c r="V18" s="77"/>
      <c r="W18" s="42">
        <v>16</v>
      </c>
      <c r="X18" s="60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101"/>
      <c r="DG18" s="67"/>
      <c r="DH18" s="98"/>
      <c r="DI18" s="98"/>
      <c r="DJ18" s="80">
        <v>0</v>
      </c>
    </row>
    <row r="19" spans="1:194" ht="18" customHeight="1" thickBot="1">
      <c r="A19" s="15" t="s">
        <v>41</v>
      </c>
      <c r="B19" s="42">
        <v>104</v>
      </c>
      <c r="C19" s="42">
        <v>101</v>
      </c>
      <c r="D19" s="57">
        <v>3</v>
      </c>
      <c r="E19" s="57">
        <v>6</v>
      </c>
      <c r="F19" s="57">
        <v>2</v>
      </c>
      <c r="G19" s="57">
        <v>4</v>
      </c>
      <c r="H19" s="57">
        <v>2</v>
      </c>
      <c r="I19" s="57">
        <v>5</v>
      </c>
      <c r="J19" s="42">
        <v>75</v>
      </c>
      <c r="K19" s="18">
        <f t="shared" si="4"/>
        <v>66.666666666666657</v>
      </c>
      <c r="L19" s="13">
        <f t="shared" si="5"/>
        <v>3.4</v>
      </c>
      <c r="M19" s="82" t="s">
        <v>21</v>
      </c>
      <c r="N19" s="43">
        <f t="shared" si="2"/>
        <v>2.8846153846153846</v>
      </c>
      <c r="O19" s="60">
        <v>6.1</v>
      </c>
      <c r="P19" s="100">
        <f t="shared" si="6"/>
        <v>2</v>
      </c>
      <c r="Q19" s="42"/>
      <c r="R19" s="42"/>
      <c r="S19" s="77"/>
      <c r="T19" s="78"/>
      <c r="U19" s="78"/>
      <c r="V19" s="77"/>
      <c r="W19" s="77" t="s">
        <v>58</v>
      </c>
      <c r="X19" s="6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101"/>
      <c r="DG19" s="67"/>
      <c r="DH19" s="98"/>
      <c r="DI19" s="98"/>
      <c r="DJ19" s="80">
        <v>0</v>
      </c>
    </row>
    <row r="20" spans="1:194" ht="18" customHeight="1" thickBot="1">
      <c r="A20" s="15" t="s">
        <v>42</v>
      </c>
      <c r="B20" s="42">
        <v>51</v>
      </c>
      <c r="C20" s="42">
        <v>53</v>
      </c>
      <c r="D20" s="57">
        <v>3</v>
      </c>
      <c r="E20" s="57">
        <v>5</v>
      </c>
      <c r="F20" s="57">
        <v>2</v>
      </c>
      <c r="G20" s="57">
        <v>4</v>
      </c>
      <c r="H20" s="57">
        <v>2</v>
      </c>
      <c r="I20" s="57">
        <v>4</v>
      </c>
      <c r="J20" s="42">
        <v>52</v>
      </c>
      <c r="K20" s="18">
        <f t="shared" si="4"/>
        <v>66.666666666666657</v>
      </c>
      <c r="L20" s="13">
        <f>H20*3.4/F20</f>
        <v>3.4</v>
      </c>
      <c r="M20" s="82" t="s">
        <v>43</v>
      </c>
      <c r="N20" s="43">
        <f t="shared" si="2"/>
        <v>5.8823529411764701</v>
      </c>
      <c r="O20" s="60">
        <v>9.8000000000000007</v>
      </c>
      <c r="P20" s="100">
        <f t="shared" si="6"/>
        <v>2</v>
      </c>
      <c r="Q20" s="42"/>
      <c r="R20" s="42"/>
      <c r="S20" s="77"/>
      <c r="T20" s="78"/>
      <c r="U20" s="78"/>
      <c r="V20" s="77"/>
      <c r="W20" s="77"/>
      <c r="X20" s="6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101"/>
      <c r="DG20" s="67"/>
      <c r="DH20" s="98"/>
      <c r="DI20" s="98"/>
      <c r="DJ20" s="80"/>
    </row>
    <row r="21" spans="1:194" ht="18" customHeight="1" thickBot="1">
      <c r="A21" s="15" t="s">
        <v>65</v>
      </c>
      <c r="B21" s="42">
        <v>25</v>
      </c>
      <c r="C21" s="42">
        <v>26</v>
      </c>
      <c r="D21" s="57">
        <v>1</v>
      </c>
      <c r="E21" s="57">
        <v>3</v>
      </c>
      <c r="F21" s="57">
        <v>1</v>
      </c>
      <c r="G21" s="57">
        <v>2</v>
      </c>
      <c r="H21" s="57">
        <v>1</v>
      </c>
      <c r="I21" s="57">
        <v>2</v>
      </c>
      <c r="J21" s="42">
        <v>26</v>
      </c>
      <c r="K21" s="18">
        <f t="shared" si="4"/>
        <v>100</v>
      </c>
      <c r="L21" s="13">
        <f t="shared" si="5"/>
        <v>3.4</v>
      </c>
      <c r="M21" s="82" t="s">
        <v>44</v>
      </c>
      <c r="N21" s="43">
        <f t="shared" si="2"/>
        <v>4</v>
      </c>
      <c r="O21" s="60">
        <v>7.6</v>
      </c>
      <c r="P21" s="100">
        <f t="shared" si="6"/>
        <v>1</v>
      </c>
      <c r="Q21" s="42"/>
      <c r="R21" s="42"/>
      <c r="S21" s="77"/>
      <c r="T21" s="78"/>
      <c r="U21" s="78"/>
      <c r="V21" s="77"/>
      <c r="W21" s="77"/>
      <c r="X21" s="6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101"/>
      <c r="DG21" s="67"/>
      <c r="DH21" s="98"/>
      <c r="DI21" s="98"/>
      <c r="DJ21" s="80">
        <v>0</v>
      </c>
    </row>
    <row r="22" spans="1:194" ht="18" customHeight="1" thickBot="1">
      <c r="A22" s="15" t="s">
        <v>45</v>
      </c>
      <c r="B22" s="57">
        <v>59</v>
      </c>
      <c r="C22" s="57">
        <v>235</v>
      </c>
      <c r="D22" s="42">
        <v>10</v>
      </c>
      <c r="E22" s="42">
        <v>7</v>
      </c>
      <c r="F22" s="42">
        <v>9</v>
      </c>
      <c r="G22" s="42">
        <v>5</v>
      </c>
      <c r="H22" s="42">
        <v>10</v>
      </c>
      <c r="I22" s="42">
        <v>6</v>
      </c>
      <c r="J22" s="42">
        <v>235</v>
      </c>
      <c r="K22" s="18">
        <f t="shared" ref="K22" si="7">F22/D22*100</f>
        <v>90</v>
      </c>
      <c r="L22" s="13">
        <f t="shared" ref="L22" si="8">H22*3.4/F22</f>
        <v>3.7777777777777777</v>
      </c>
      <c r="M22" s="82" t="s">
        <v>43</v>
      </c>
      <c r="N22" s="43">
        <f t="shared" ref="N22" si="9">D22/B22*100</f>
        <v>16.949152542372879</v>
      </c>
      <c r="O22" s="60">
        <v>13.7</v>
      </c>
      <c r="P22" s="42">
        <f t="shared" si="6"/>
        <v>10</v>
      </c>
      <c r="Q22" s="42"/>
      <c r="R22" s="77"/>
      <c r="S22" s="57"/>
      <c r="T22" s="63">
        <v>18</v>
      </c>
      <c r="U22" s="78" t="s">
        <v>63</v>
      </c>
      <c r="V22" s="77"/>
      <c r="W22" s="42">
        <v>12</v>
      </c>
      <c r="X22" s="60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101"/>
      <c r="DG22" s="67"/>
      <c r="DH22" s="67"/>
      <c r="DI22" s="67"/>
      <c r="DJ22" s="67">
        <v>0</v>
      </c>
    </row>
    <row r="23" spans="1:194" ht="18.75" customHeight="1" thickBot="1">
      <c r="A23" s="15" t="s">
        <v>53</v>
      </c>
      <c r="B23" s="57">
        <v>50</v>
      </c>
      <c r="C23" s="57">
        <v>26</v>
      </c>
      <c r="D23" s="42">
        <v>1</v>
      </c>
      <c r="E23" s="42">
        <v>0</v>
      </c>
      <c r="F23" s="42">
        <v>1</v>
      </c>
      <c r="G23" s="42">
        <v>0</v>
      </c>
      <c r="H23" s="42">
        <v>1</v>
      </c>
      <c r="I23" s="42">
        <v>0</v>
      </c>
      <c r="J23" s="42">
        <v>26</v>
      </c>
      <c r="K23" s="18">
        <f>F23/D23*100</f>
        <v>100</v>
      </c>
      <c r="L23" s="13">
        <f t="shared" si="5"/>
        <v>3.4</v>
      </c>
      <c r="M23" s="82" t="s">
        <v>54</v>
      </c>
      <c r="N23" s="43">
        <f t="shared" si="2"/>
        <v>2</v>
      </c>
      <c r="O23" s="60"/>
      <c r="P23" s="42">
        <f t="shared" si="6"/>
        <v>1</v>
      </c>
      <c r="Q23" s="42"/>
      <c r="R23" s="77"/>
      <c r="S23" s="57"/>
      <c r="T23" s="63"/>
      <c r="U23" s="78"/>
      <c r="V23" s="77"/>
      <c r="W23" s="42">
        <v>5</v>
      </c>
      <c r="X23" s="6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101"/>
      <c r="DG23" s="67"/>
      <c r="DH23" s="67"/>
      <c r="DI23" s="67"/>
      <c r="DJ23" s="67">
        <v>0</v>
      </c>
      <c r="DK23" s="1" t="s">
        <v>25</v>
      </c>
    </row>
    <row r="24" spans="1:194" ht="25.5" customHeight="1" thickBot="1">
      <c r="A24" s="44" t="s">
        <v>46</v>
      </c>
      <c r="B24" s="45">
        <f>B10+B11+B12+B13+B14+B15+B16+B17+B18+B19+B20+B21+B22+B23</f>
        <v>1466</v>
      </c>
      <c r="C24" s="45">
        <f>C23+C22+C21+C20+C19+C18+C17+C16+C15+C14+C13+C12+C11+C10</f>
        <v>2969</v>
      </c>
      <c r="D24" s="45">
        <f>D10+D11+D12+D13+D14+D15+D16+D17+D18+D19+D20+D21+D22+D23</f>
        <v>118</v>
      </c>
      <c r="E24" s="45">
        <f t="shared" ref="E24:I24" si="10">E10+E11+E12+E13+E14+E15+E16+E17+E18+E19+E20+E21+E22+E23</f>
        <v>138</v>
      </c>
      <c r="F24" s="45">
        <f t="shared" si="10"/>
        <v>91</v>
      </c>
      <c r="G24" s="45">
        <f t="shared" si="10"/>
        <v>108</v>
      </c>
      <c r="H24" s="45">
        <f>H23+H22+H21+H20+H19+H18+H17+H16+H15+H14+H13+H12+H11+H10</f>
        <v>100</v>
      </c>
      <c r="I24" s="45">
        <f t="shared" si="10"/>
        <v>120</v>
      </c>
      <c r="J24" s="45">
        <f>J23+J22+J21+J20+J19+J18+J17+J16+J15+J14+J13+J11+J10</f>
        <v>2538</v>
      </c>
      <c r="K24" s="18">
        <f t="shared" si="4"/>
        <v>77.118644067796609</v>
      </c>
      <c r="L24" s="13">
        <f>H24*3.4/F24</f>
        <v>3.7362637362637363</v>
      </c>
      <c r="M24" s="46">
        <f>(M10+M11+M13+M14+M15+M16+M17+M18+M19+M20+M21+M23)/12</f>
        <v>3.1008333333333336</v>
      </c>
      <c r="N24" s="43">
        <f t="shared" si="2"/>
        <v>8.0491132332878585</v>
      </c>
      <c r="O24" s="47">
        <v>9.3000000000000007</v>
      </c>
      <c r="P24" s="42">
        <f>P23+P22+P21+P20+P19+P18+P17+P16+P15+P14+P13+P12+P11+P10</f>
        <v>104</v>
      </c>
      <c r="Q24" s="48">
        <f>Q10+Q11+Q12+Q13+Q14+Q15+Q16+Q17+Q18+Q19+Q20+Q21+Q22+Q23</f>
        <v>55</v>
      </c>
      <c r="R24" s="48">
        <f t="shared" ref="R24" si="11">R10+R11+R12+R13+R14+R15+R16+R17+R18+R19+R20+R21+R23</f>
        <v>25</v>
      </c>
      <c r="S24" s="48">
        <f>S23+S22+S21+S20+S19+S18+S17+S16+S15+S14+S13+S12+S11+S10</f>
        <v>32</v>
      </c>
      <c r="T24" s="48">
        <f>T10+T11+T12+T13+T14+T15+T16+T17+T18+T19+T20+T21+T23+T22</f>
        <v>31</v>
      </c>
      <c r="U24" s="48">
        <f>U23+U22+U21+U20+U19+U18+U17+U16+U15+U14+U13+U12+U11+U10</f>
        <v>47</v>
      </c>
      <c r="V24" s="49" t="s">
        <v>39</v>
      </c>
      <c r="W24" s="48">
        <f>W10+W11+W12+W13+W14+W15+W16+W17+W18+W19+W20+W21+W22+W23</f>
        <v>148</v>
      </c>
      <c r="X24" s="50">
        <v>20.9</v>
      </c>
      <c r="Y24" s="51">
        <f t="shared" ref="Y24:CJ24" si="12">Y12+Y11+Y10</f>
        <v>0</v>
      </c>
      <c r="Z24" s="51">
        <f t="shared" si="12"/>
        <v>0</v>
      </c>
      <c r="AA24" s="51">
        <f t="shared" si="12"/>
        <v>0</v>
      </c>
      <c r="AB24" s="51">
        <f t="shared" si="12"/>
        <v>0</v>
      </c>
      <c r="AC24" s="51">
        <f t="shared" si="12"/>
        <v>0</v>
      </c>
      <c r="AD24" s="51">
        <f t="shared" si="12"/>
        <v>0</v>
      </c>
      <c r="AE24" s="51">
        <f t="shared" si="12"/>
        <v>0</v>
      </c>
      <c r="AF24" s="51">
        <f t="shared" si="12"/>
        <v>0</v>
      </c>
      <c r="AG24" s="51">
        <f t="shared" si="12"/>
        <v>0</v>
      </c>
      <c r="AH24" s="51">
        <f t="shared" si="12"/>
        <v>0</v>
      </c>
      <c r="AI24" s="51">
        <f t="shared" si="12"/>
        <v>0</v>
      </c>
      <c r="AJ24" s="51">
        <f t="shared" si="12"/>
        <v>0</v>
      </c>
      <c r="AK24" s="51">
        <f t="shared" si="12"/>
        <v>0</v>
      </c>
      <c r="AL24" s="51">
        <f t="shared" si="12"/>
        <v>0</v>
      </c>
      <c r="AM24" s="51">
        <f t="shared" si="12"/>
        <v>0</v>
      </c>
      <c r="AN24" s="51">
        <f t="shared" si="12"/>
        <v>0</v>
      </c>
      <c r="AO24" s="51">
        <f t="shared" si="12"/>
        <v>0</v>
      </c>
      <c r="AP24" s="51">
        <f t="shared" si="12"/>
        <v>0</v>
      </c>
      <c r="AQ24" s="51">
        <f t="shared" si="12"/>
        <v>0</v>
      </c>
      <c r="AR24" s="51">
        <f t="shared" si="12"/>
        <v>0</v>
      </c>
      <c r="AS24" s="51">
        <f t="shared" si="12"/>
        <v>0</v>
      </c>
      <c r="AT24" s="51">
        <f t="shared" si="12"/>
        <v>0</v>
      </c>
      <c r="AU24" s="51">
        <f t="shared" si="12"/>
        <v>0</v>
      </c>
      <c r="AV24" s="51">
        <f t="shared" si="12"/>
        <v>0</v>
      </c>
      <c r="AW24" s="51">
        <f t="shared" si="12"/>
        <v>0</v>
      </c>
      <c r="AX24" s="51">
        <f t="shared" si="12"/>
        <v>0</v>
      </c>
      <c r="AY24" s="51">
        <f t="shared" si="12"/>
        <v>0</v>
      </c>
      <c r="AZ24" s="51">
        <f t="shared" si="12"/>
        <v>0</v>
      </c>
      <c r="BA24" s="51">
        <f t="shared" si="12"/>
        <v>0</v>
      </c>
      <c r="BB24" s="51">
        <f t="shared" si="12"/>
        <v>0</v>
      </c>
      <c r="BC24" s="51">
        <f t="shared" si="12"/>
        <v>0</v>
      </c>
      <c r="BD24" s="51">
        <f t="shared" si="12"/>
        <v>0</v>
      </c>
      <c r="BE24" s="51">
        <f t="shared" si="12"/>
        <v>0</v>
      </c>
      <c r="BF24" s="51">
        <f t="shared" si="12"/>
        <v>0</v>
      </c>
      <c r="BG24" s="51">
        <f t="shared" si="12"/>
        <v>0</v>
      </c>
      <c r="BH24" s="51">
        <f t="shared" si="12"/>
        <v>0</v>
      </c>
      <c r="BI24" s="51">
        <f t="shared" si="12"/>
        <v>0</v>
      </c>
      <c r="BJ24" s="51">
        <f t="shared" si="12"/>
        <v>0</v>
      </c>
      <c r="BK24" s="51">
        <f t="shared" si="12"/>
        <v>0</v>
      </c>
      <c r="BL24" s="51">
        <f t="shared" si="12"/>
        <v>0</v>
      </c>
      <c r="BM24" s="51">
        <f t="shared" si="12"/>
        <v>0</v>
      </c>
      <c r="BN24" s="51">
        <f t="shared" si="12"/>
        <v>0</v>
      </c>
      <c r="BO24" s="51">
        <f t="shared" si="12"/>
        <v>0</v>
      </c>
      <c r="BP24" s="51">
        <f t="shared" si="12"/>
        <v>0</v>
      </c>
      <c r="BQ24" s="51">
        <f t="shared" si="12"/>
        <v>0</v>
      </c>
      <c r="BR24" s="51">
        <f t="shared" si="12"/>
        <v>0</v>
      </c>
      <c r="BS24" s="51">
        <f t="shared" si="12"/>
        <v>0</v>
      </c>
      <c r="BT24" s="51">
        <f t="shared" si="12"/>
        <v>0</v>
      </c>
      <c r="BU24" s="51">
        <f t="shared" si="12"/>
        <v>0</v>
      </c>
      <c r="BV24" s="51">
        <f t="shared" si="12"/>
        <v>0</v>
      </c>
      <c r="BW24" s="51">
        <f t="shared" si="12"/>
        <v>0</v>
      </c>
      <c r="BX24" s="51">
        <f t="shared" si="12"/>
        <v>0</v>
      </c>
      <c r="BY24" s="51">
        <f t="shared" si="12"/>
        <v>0</v>
      </c>
      <c r="BZ24" s="51">
        <f t="shared" si="12"/>
        <v>0</v>
      </c>
      <c r="CA24" s="51">
        <f t="shared" si="12"/>
        <v>0</v>
      </c>
      <c r="CB24" s="51">
        <f t="shared" si="12"/>
        <v>0</v>
      </c>
      <c r="CC24" s="51">
        <f t="shared" si="12"/>
        <v>0</v>
      </c>
      <c r="CD24" s="51">
        <f t="shared" si="12"/>
        <v>0</v>
      </c>
      <c r="CE24" s="51">
        <f t="shared" si="12"/>
        <v>0</v>
      </c>
      <c r="CF24" s="51">
        <f t="shared" si="12"/>
        <v>0</v>
      </c>
      <c r="CG24" s="51">
        <f t="shared" si="12"/>
        <v>0</v>
      </c>
      <c r="CH24" s="51">
        <f t="shared" si="12"/>
        <v>0</v>
      </c>
      <c r="CI24" s="51">
        <f t="shared" si="12"/>
        <v>0</v>
      </c>
      <c r="CJ24" s="51">
        <f t="shared" si="12"/>
        <v>0</v>
      </c>
      <c r="CK24" s="51">
        <f t="shared" ref="CK24:DF24" si="13">CK12+CK11+CK10</f>
        <v>0</v>
      </c>
      <c r="CL24" s="51">
        <f t="shared" si="13"/>
        <v>0</v>
      </c>
      <c r="CM24" s="51">
        <f t="shared" si="13"/>
        <v>0</v>
      </c>
      <c r="CN24" s="51">
        <f t="shared" si="13"/>
        <v>0</v>
      </c>
      <c r="CO24" s="51">
        <f t="shared" si="13"/>
        <v>0</v>
      </c>
      <c r="CP24" s="51">
        <f t="shared" si="13"/>
        <v>0</v>
      </c>
      <c r="CQ24" s="51">
        <f t="shared" si="13"/>
        <v>0</v>
      </c>
      <c r="CR24" s="51">
        <f t="shared" si="13"/>
        <v>0</v>
      </c>
      <c r="CS24" s="51">
        <f t="shared" si="13"/>
        <v>0</v>
      </c>
      <c r="CT24" s="51">
        <f t="shared" si="13"/>
        <v>0</v>
      </c>
      <c r="CU24" s="51">
        <f t="shared" si="13"/>
        <v>0</v>
      </c>
      <c r="CV24" s="51">
        <f t="shared" si="13"/>
        <v>0</v>
      </c>
      <c r="CW24" s="51">
        <f t="shared" si="13"/>
        <v>0</v>
      </c>
      <c r="CX24" s="51">
        <f t="shared" si="13"/>
        <v>0</v>
      </c>
      <c r="CY24" s="51">
        <f t="shared" si="13"/>
        <v>0</v>
      </c>
      <c r="CZ24" s="51">
        <f t="shared" si="13"/>
        <v>0</v>
      </c>
      <c r="DA24" s="51">
        <f t="shared" si="13"/>
        <v>0</v>
      </c>
      <c r="DB24" s="51">
        <f t="shared" si="13"/>
        <v>0</v>
      </c>
      <c r="DC24" s="51">
        <f t="shared" si="13"/>
        <v>0</v>
      </c>
      <c r="DD24" s="51">
        <f t="shared" si="13"/>
        <v>0</v>
      </c>
      <c r="DE24" s="51">
        <f t="shared" si="13"/>
        <v>0</v>
      </c>
      <c r="DF24" s="52">
        <f t="shared" si="13"/>
        <v>0</v>
      </c>
      <c r="DG24" s="48">
        <f>DG10+DG11+DG12+DG13+DG14+DG15+DG16+DG17+DG18+DG19+DG20+DG21+DG22+DG23</f>
        <v>450</v>
      </c>
      <c r="DH24" s="53">
        <f>DH12+DH11+DH10</f>
        <v>0</v>
      </c>
      <c r="DI24" s="54">
        <f>SUM(DI10:DI14)</f>
        <v>0</v>
      </c>
      <c r="DJ24" s="55">
        <f>SUM(DJ10:DJ23)</f>
        <v>0</v>
      </c>
      <c r="DK24" s="1" t="s">
        <v>29</v>
      </c>
    </row>
    <row r="25" spans="1:194" s="21" customFormat="1" ht="22.9" customHeight="1" thickBot="1">
      <c r="A25" s="25" t="s">
        <v>66</v>
      </c>
      <c r="B25" s="26">
        <f t="shared" ref="B25:I25" si="14">B24+B9</f>
        <v>2621</v>
      </c>
      <c r="C25" s="16">
        <f>C9+C24</f>
        <v>9304</v>
      </c>
      <c r="D25" s="16">
        <f>D24+D9</f>
        <v>362</v>
      </c>
      <c r="E25" s="16">
        <f t="shared" si="14"/>
        <v>360</v>
      </c>
      <c r="F25" s="27">
        <f t="shared" si="14"/>
        <v>318</v>
      </c>
      <c r="G25" s="27">
        <f t="shared" si="14"/>
        <v>307</v>
      </c>
      <c r="H25" s="16">
        <f t="shared" si="14"/>
        <v>363</v>
      </c>
      <c r="I25" s="16">
        <f t="shared" si="14"/>
        <v>357</v>
      </c>
      <c r="J25" s="17">
        <f>J24+J9</f>
        <v>9348</v>
      </c>
      <c r="K25" s="18">
        <f t="shared" si="4"/>
        <v>87.845303867403317</v>
      </c>
      <c r="L25" s="13">
        <f>H25*3.4/F25</f>
        <v>3.8811320754716983</v>
      </c>
      <c r="M25" s="28">
        <f>(M9+M24)/2</f>
        <v>3.197916666666667</v>
      </c>
      <c r="N25" s="29">
        <f>D25/B25*100</f>
        <v>13.811522319725295</v>
      </c>
      <c r="O25" s="29">
        <v>13</v>
      </c>
      <c r="P25" s="30">
        <f>P24+P9</f>
        <v>367</v>
      </c>
      <c r="Q25" s="16">
        <f t="shared" ref="Q25:U25" si="15">Q9+Q24</f>
        <v>175</v>
      </c>
      <c r="R25" s="16">
        <f>R24+R9</f>
        <v>45</v>
      </c>
      <c r="S25" s="16">
        <f t="shared" si="15"/>
        <v>183</v>
      </c>
      <c r="T25" s="16">
        <f t="shared" si="15"/>
        <v>69</v>
      </c>
      <c r="U25" s="16">
        <f t="shared" si="15"/>
        <v>216</v>
      </c>
      <c r="V25" s="19" t="s">
        <v>64</v>
      </c>
      <c r="W25" s="16">
        <f>W9+W24</f>
        <v>390</v>
      </c>
      <c r="X25" s="29">
        <v>20.9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2">
        <f>DG24+DG9</f>
        <v>1950</v>
      </c>
      <c r="DH25" s="32" t="e">
        <f>DH24+DH9</f>
        <v>#REF!</v>
      </c>
      <c r="DI25" s="32" t="e">
        <f>DI24+DI9</f>
        <v>#REF!</v>
      </c>
      <c r="DJ25" s="33">
        <f>DJ24+DJ9</f>
        <v>0</v>
      </c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</row>
    <row r="26" spans="1:194" ht="23.25" customHeight="1">
      <c r="A26" s="15" t="s">
        <v>50</v>
      </c>
      <c r="B26" s="23" t="s">
        <v>61</v>
      </c>
      <c r="C26" s="34" t="s">
        <v>62</v>
      </c>
      <c r="D26" s="122">
        <f>D25-E25</f>
        <v>2</v>
      </c>
      <c r="E26" s="123"/>
      <c r="F26" s="122">
        <f>F25-G25</f>
        <v>11</v>
      </c>
      <c r="G26" s="123"/>
      <c r="H26" s="124">
        <f>H25-I25</f>
        <v>6</v>
      </c>
      <c r="I26" s="125"/>
      <c r="J26" s="35"/>
      <c r="K26" s="36"/>
      <c r="L26" s="22" t="s">
        <v>29</v>
      </c>
      <c r="M26" s="22"/>
      <c r="N26" s="22"/>
      <c r="O26" s="22"/>
      <c r="P26" s="37"/>
      <c r="Q26" s="23" t="s">
        <v>80</v>
      </c>
      <c r="R26" s="23" t="s">
        <v>81</v>
      </c>
      <c r="S26" s="23" t="s">
        <v>82</v>
      </c>
      <c r="T26" s="23" t="s">
        <v>84</v>
      </c>
      <c r="U26" s="23" t="s">
        <v>83</v>
      </c>
      <c r="V26" s="23" t="s">
        <v>67</v>
      </c>
      <c r="W26" s="24">
        <v>450</v>
      </c>
      <c r="X26" s="38">
        <v>18.8</v>
      </c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14">
        <v>2350</v>
      </c>
      <c r="DH26" s="14"/>
      <c r="DI26" s="14"/>
      <c r="DJ26" s="14">
        <v>0</v>
      </c>
    </row>
    <row r="27" spans="1:194" ht="15.75" customHeight="1">
      <c r="B27" s="39"/>
      <c r="C27" s="2" t="s">
        <v>62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51</v>
      </c>
      <c r="M27" s="1"/>
      <c r="N27" s="1"/>
      <c r="O27" s="1"/>
      <c r="P27" s="1"/>
      <c r="Q27" s="21"/>
      <c r="R27" s="40"/>
      <c r="S27" s="2"/>
      <c r="T27" s="2"/>
      <c r="U27" s="2"/>
      <c r="V27" s="2"/>
      <c r="W27" s="2"/>
      <c r="X27" s="4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62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47</v>
      </c>
      <c r="M28" s="1" t="s">
        <v>52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62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62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62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48</v>
      </c>
      <c r="O31" s="2" t="s">
        <v>49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62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62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62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62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62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62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62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62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62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62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62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62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62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62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62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62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62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62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62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62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62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62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62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62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62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62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62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62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62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62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62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62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62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62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62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62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62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62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62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62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62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62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62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62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62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62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62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62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62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62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62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62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62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62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62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62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62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62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62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62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62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62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62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62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62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62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62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62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62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62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62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62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62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62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62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62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62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62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62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62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62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62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62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62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62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62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62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62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62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62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62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62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62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62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62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62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62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62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62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62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62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62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62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62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62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62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62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62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62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62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62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62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62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62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62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62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62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62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62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62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62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62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62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62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62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62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62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62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62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62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62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62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62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62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62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62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62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62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62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62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62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62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62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62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62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62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62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62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62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62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62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62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62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62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62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62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62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62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62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62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62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62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62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62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62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62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62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62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62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62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62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62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62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62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62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62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62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62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62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62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62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62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62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62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62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62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62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62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62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62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62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62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62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62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62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62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62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62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62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62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62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62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62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62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62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62</v>
      </c>
    </row>
    <row r="238" spans="2:24">
      <c r="C238" s="7" t="s">
        <v>62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2022-01-27T03:12:30Z</cp:lastPrinted>
  <dcterms:created xsi:type="dcterms:W3CDTF">2020-08-31T08:55:27Z</dcterms:created>
  <dcterms:modified xsi:type="dcterms:W3CDTF">2022-01-27T03:18:58Z</dcterms:modified>
</cp:coreProperties>
</file>