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<sst xmlns="http://schemas.openxmlformats.org/spreadsheetml/2006/main" count="229" uniqueCount="83">
  <si>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</si>
  <si>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</si>
  <si>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</si>
  <si>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</si>
  <si>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</si>
  <si>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</si>
  <si>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</si>
  <si>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</si>
  <si>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</si>
  <si>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</si>
  <si>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</si>
  <si>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</si>
  <si>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</si>
  <si>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</si>
  <si>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</si>
  <si>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</si>
  <si>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</si>
  <si>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</si>
  <si>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</si>
  <si>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</si>
  <si>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</si>
  <si>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</si>
  <si>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</si>
  <si>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</si>
  <si>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</si>
  <si>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</si>
  <si>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</si>
  <si>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</si>
  <si>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</si>
  <si>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</si>
  <si>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</si>
  <si>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</si>
  <si>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</si>
  <si>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</si>
  <si>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</si>
  <si>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</si>
  <si>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</si>
  <si>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</si>
  <si>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</si>
  <si>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</si>
  <si>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</si>
  <si>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</si>
  <si>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</si>
  <si>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</si>
  <si>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</si>
  <si>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</si>
  <si>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</si>
  <si>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</si>
  <si>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</si>
  <si>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</si>
  <si>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5</t>
  </si>
  <si>
    <t>8</t>
  </si>
  <si>
    <t>20</t>
  </si>
  <si>
    <t>2668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</si>
  <si>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</si>
  <si>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</si>
  <si>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</si>
  <si>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</si>
  <si>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</si>
  <si>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</si>
  <si>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</si>
  <si>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</si>
  <si>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3,0</t>
  </si>
  <si>
    <t>КФХ Бакланова О.В.</t>
  </si>
  <si>
    <t>0-0</t>
  </si>
  <si>
    <t>КФХ Барсумян А.Д.</t>
  </si>
  <si>
    <t>75</t>
  </si>
  <si>
    <t>47</t>
  </si>
  <si>
    <t>37</t>
  </si>
  <si>
    <t>29</t>
  </si>
  <si>
    <t>23</t>
  </si>
  <si>
    <t>6</t>
  </si>
  <si>
    <t>14</t>
  </si>
  <si>
    <t>108</t>
  </si>
  <si>
    <t>24</t>
  </si>
  <si>
    <t>159</t>
  </si>
  <si>
    <t>61</t>
  </si>
  <si>
    <t>208</t>
  </si>
  <si>
    <t>3,47</t>
  </si>
  <si>
    <t>12</t>
  </si>
  <si>
    <t>27</t>
  </si>
  <si>
    <t>26</t>
  </si>
  <si>
    <t>СВОДКА ПО НАДОЮ МОЛОКА ЗА 16.01.2023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</si>
</sst>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="85" zoomScaleNormal="75" zoomScaleSheetLayoutView="85" workbookViewId="0">
      <selection activeCell="U15" sqref="U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20.25">
      <c r="A1" s="116" t="s">
        <v>82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6"/>
      <c r="BP1" s="116"/>
      <c r="BQ1" s="116"/>
      <c r="BR1" s="116"/>
      <c r="BS1" s="116"/>
      <c r="BT1" s="116"/>
      <c r="BU1" s="116"/>
      <c r="BV1" s="116"/>
      <c r="BW1" s="116"/>
      <c r="BX1" s="116"/>
      <c r="BY1" s="116"/>
      <c r="BZ1" s="116"/>
      <c r="CA1" s="116"/>
      <c r="CB1" s="116"/>
      <c r="CC1" s="116"/>
      <c r="CD1" s="116"/>
      <c r="CE1" s="116"/>
      <c r="CF1" s="116"/>
      <c r="CG1" s="116"/>
      <c r="CH1" s="116"/>
      <c r="CI1" s="116"/>
      <c r="CJ1" s="116"/>
      <c r="CK1" s="116"/>
      <c r="CL1" s="116"/>
      <c r="CM1" s="116"/>
      <c r="CN1" s="116"/>
      <c r="CO1" s="116"/>
      <c r="CP1" s="116"/>
      <c r="CQ1" s="116"/>
      <c r="CR1" s="116"/>
      <c r="CS1" s="116"/>
      <c r="CT1" s="116"/>
      <c r="CU1" s="116"/>
      <c r="CV1" s="116"/>
      <c r="CW1" s="116"/>
      <c r="CX1" s="116"/>
      <c r="CY1" s="116"/>
      <c r="CZ1" s="116"/>
      <c r="DA1" s="116"/>
      <c r="DB1" s="116"/>
      <c r="DC1" s="116"/>
      <c r="DD1" s="116"/>
      <c r="DE1" s="116"/>
      <c r="DF1" s="116"/>
      <c r="DG1" s="116"/>
      <c r="DH1" s="116"/>
      <c r="DI1" s="116"/>
      <c r="DJ1" s="116"/>
    </row>
    <row r="2" spans="1:192" ht="12.75" customHeight="1">
      <c r="A2" s="117" t="s">
        <v>24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17"/>
      <c r="CB2" s="117"/>
      <c r="CC2" s="117"/>
      <c r="CD2" s="117"/>
      <c r="CE2" s="117"/>
      <c r="CF2" s="117"/>
      <c r="CG2" s="117"/>
      <c r="CH2" s="117"/>
      <c r="CI2" s="117"/>
      <c r="CJ2" s="117"/>
      <c r="CK2" s="117"/>
      <c r="CL2" s="117"/>
      <c r="CM2" s="117"/>
      <c r="CN2" s="117"/>
      <c r="CO2" s="117"/>
      <c r="CP2" s="117"/>
      <c r="CQ2" s="117"/>
      <c r="CR2" s="117"/>
      <c r="CS2" s="117"/>
      <c r="CT2" s="117"/>
      <c r="CU2" s="117"/>
      <c r="CV2" s="117"/>
      <c r="CW2" s="117"/>
      <c r="CX2" s="117"/>
      <c r="CY2" s="117"/>
      <c r="CZ2" s="117"/>
      <c r="DA2" s="117"/>
      <c r="DB2" s="117"/>
      <c r="DC2" s="117"/>
      <c r="DD2" s="117"/>
      <c r="DE2" s="117"/>
      <c r="DF2" s="117"/>
      <c r="DG2" s="117"/>
      <c r="DH2" s="117"/>
      <c r="DI2" s="117"/>
      <c r="DJ2" s="11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8" t="s">
        <v>0</v>
      </c>
      <c r="B4" s="120" t="s">
        <v>1</v>
      </c>
      <c r="C4" s="122" t="s">
        <v>59</v>
      </c>
      <c r="D4" s="123" t="s">
        <v>2</v>
      </c>
      <c r="E4" s="124"/>
      <c r="F4" s="124"/>
      <c r="G4" s="124"/>
      <c r="H4" s="124"/>
      <c r="I4" s="125"/>
      <c r="J4" s="118" t="s">
        <v>58</v>
      </c>
      <c r="K4" s="126" t="s">
        <v>3</v>
      </c>
      <c r="L4" s="118" t="s">
        <v>4</v>
      </c>
      <c r="M4" s="118" t="s">
        <v>5</v>
      </c>
      <c r="N4" s="133" t="s">
        <v>6</v>
      </c>
      <c r="O4" s="134"/>
      <c r="P4" s="118" t="s">
        <v>42</v>
      </c>
      <c r="Q4" s="141" t="s">
        <v>7</v>
      </c>
      <c r="R4" s="142"/>
      <c r="S4" s="123" t="s">
        <v>8</v>
      </c>
      <c r="T4" s="124"/>
      <c r="U4" s="125"/>
      <c r="V4" s="126" t="s">
        <v>9</v>
      </c>
      <c r="W4" s="143" t="s">
        <v>61</v>
      </c>
      <c r="X4" s="144"/>
      <c r="Y4" s="8" t="s">
        <v>54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39" t="s">
        <v>10</v>
      </c>
      <c r="DH4" s="139" t="s">
        <v>10</v>
      </c>
      <c r="DI4" s="128" t="s">
        <v>11</v>
      </c>
      <c r="DJ4" s="130" t="s">
        <v>47</v>
      </c>
    </row>
    <row r="5" spans="1:192" ht="53.25" customHeight="1" thickBot="1">
      <c r="A5" s="119"/>
      <c r="B5" s="121"/>
      <c r="C5" s="122"/>
      <c r="D5" s="131" t="s">
        <v>55</v>
      </c>
      <c r="E5" s="132"/>
      <c r="F5" s="131" t="s">
        <v>56</v>
      </c>
      <c r="G5" s="132"/>
      <c r="H5" s="131" t="s">
        <v>57</v>
      </c>
      <c r="I5" s="132"/>
      <c r="J5" s="119"/>
      <c r="K5" s="127"/>
      <c r="L5" s="119"/>
      <c r="M5" s="119"/>
      <c r="N5" s="114" t="s">
        <v>60</v>
      </c>
      <c r="O5" s="114" t="s">
        <v>45</v>
      </c>
      <c r="P5" s="119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27"/>
      <c r="W5" s="113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0"/>
      <c r="DH5" s="140"/>
      <c r="DI5" s="129"/>
      <c r="DJ5" s="130"/>
    </row>
    <row r="6" spans="1:192" ht="39" customHeight="1" thickBot="1">
      <c r="A6" s="64" t="s">
        <v>18</v>
      </c>
      <c r="B6" s="65">
        <v>950</v>
      </c>
      <c r="C6" s="66">
        <v>3973</v>
      </c>
      <c r="D6" s="32">
        <v>250</v>
      </c>
      <c r="E6" s="32">
        <v>230</v>
      </c>
      <c r="F6" s="32">
        <v>235</v>
      </c>
      <c r="G6" s="32">
        <v>215</v>
      </c>
      <c r="H6" s="32">
        <v>273</v>
      </c>
      <c r="I6" s="32">
        <v>251</v>
      </c>
      <c r="J6" s="66">
        <v>4369</v>
      </c>
      <c r="K6" s="67">
        <v>93</v>
      </c>
      <c r="L6" s="33">
        <v>3.9</v>
      </c>
      <c r="M6" s="68" t="s">
        <v>78</v>
      </c>
      <c r="N6" s="34">
        <v>26.3</v>
      </c>
      <c r="O6" s="69">
        <v>25.4</v>
      </c>
      <c r="P6" s="32">
        <f>H6</f>
        <v>273</v>
      </c>
      <c r="Q6" s="70">
        <v>77</v>
      </c>
      <c r="R6" s="71" t="s">
        <v>81</v>
      </c>
      <c r="S6" s="72">
        <v>71</v>
      </c>
      <c r="T6" s="73">
        <v>28</v>
      </c>
      <c r="U6" s="74">
        <v>107</v>
      </c>
      <c r="V6" s="75"/>
      <c r="W6" s="32">
        <v>336</v>
      </c>
      <c r="X6" s="69">
        <v>29.3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400</v>
      </c>
      <c r="DH6" s="77"/>
      <c r="DI6" s="78"/>
      <c r="DJ6" s="77"/>
    </row>
    <row r="7" spans="1:192" ht="28.5" customHeight="1" thickBot="1">
      <c r="A7" s="64" t="s">
        <v>20</v>
      </c>
      <c r="B7" s="65">
        <v>250</v>
      </c>
      <c r="C7" s="79">
        <v>148</v>
      </c>
      <c r="D7" s="32">
        <v>10</v>
      </c>
      <c r="E7" s="32">
        <v>10</v>
      </c>
      <c r="F7" s="32">
        <v>7</v>
      </c>
      <c r="G7" s="32">
        <v>8</v>
      </c>
      <c r="H7" s="32">
        <v>8</v>
      </c>
      <c r="I7" s="32">
        <v>9</v>
      </c>
      <c r="J7" s="66">
        <v>128</v>
      </c>
      <c r="K7" s="67">
        <v>70</v>
      </c>
      <c r="L7" s="33">
        <v>3.8</v>
      </c>
      <c r="M7" s="68" t="s">
        <v>21</v>
      </c>
      <c r="N7" s="34">
        <f>D7/B7*100</f>
        <v>4</v>
      </c>
      <c r="O7" s="69">
        <v>4</v>
      </c>
      <c r="P7" s="32">
        <f>H7</f>
        <v>8</v>
      </c>
      <c r="Q7" s="70">
        <v>2</v>
      </c>
      <c r="R7" s="71"/>
      <c r="S7" s="72">
        <v>5</v>
      </c>
      <c r="T7" s="73"/>
      <c r="U7" s="74"/>
      <c r="V7" s="75"/>
      <c r="W7" s="32">
        <v>26</v>
      </c>
      <c r="X7" s="69">
        <v>15.1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50</v>
      </c>
      <c r="DH7" s="77"/>
      <c r="DI7" s="78"/>
      <c r="DJ7" s="77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4121</v>
      </c>
      <c r="D8" s="84">
        <f t="shared" si="0"/>
        <v>260</v>
      </c>
      <c r="E8" s="35">
        <f t="shared" si="0"/>
        <v>240</v>
      </c>
      <c r="F8" s="35">
        <f t="shared" si="0"/>
        <v>242</v>
      </c>
      <c r="G8" s="35">
        <f t="shared" si="0"/>
        <v>223</v>
      </c>
      <c r="H8" s="35">
        <f t="shared" si="0"/>
        <v>281</v>
      </c>
      <c r="I8" s="35">
        <f t="shared" si="0"/>
        <v>260</v>
      </c>
      <c r="J8" s="82">
        <f t="shared" si="0"/>
        <v>4497</v>
      </c>
      <c r="K8" s="85">
        <f>F8/D8*100</f>
        <v>93.07692307692308</v>
      </c>
      <c r="L8" s="33">
        <f>H8*3.4/F8</f>
        <v>3.9479338842975205</v>
      </c>
      <c r="M8" s="86">
        <f>(M6+M7)/2</f>
        <v>3.31</v>
      </c>
      <c r="N8" s="87">
        <f>D8/B8*100</f>
        <v>21.666666666666668</v>
      </c>
      <c r="O8" s="87">
        <v>20.7</v>
      </c>
      <c r="P8" s="35">
        <f>P6+P7</f>
        <v>281</v>
      </c>
      <c r="Q8" s="35">
        <f>Q7+Q6</f>
        <v>79</v>
      </c>
      <c r="R8" s="35">
        <f>R7+R6</f>
        <v>26</v>
      </c>
      <c r="S8" s="35">
        <f>S7+S6</f>
        <v>76</v>
      </c>
      <c r="T8" s="35">
        <f>T7+T6</f>
        <v>28</v>
      </c>
      <c r="U8" s="35">
        <f>U6+U7</f>
        <v>107</v>
      </c>
      <c r="V8" s="36"/>
      <c r="W8" s="35">
        <f>W6+W7</f>
        <v>362</v>
      </c>
      <c r="X8" s="87">
        <v>22.2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450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9" t="s">
        <v>23</v>
      </c>
      <c r="B9" s="66">
        <v>410</v>
      </c>
      <c r="C9" s="90">
        <v>672</v>
      </c>
      <c r="D9" s="72">
        <v>42</v>
      </c>
      <c r="E9" s="72">
        <v>44</v>
      </c>
      <c r="F9" s="72">
        <v>31</v>
      </c>
      <c r="G9" s="72">
        <v>35</v>
      </c>
      <c r="H9" s="72">
        <v>36</v>
      </c>
      <c r="I9" s="72">
        <v>29</v>
      </c>
      <c r="J9" s="66">
        <v>576</v>
      </c>
      <c r="K9" s="39">
        <v>81</v>
      </c>
      <c r="L9" s="33">
        <v>3.8</v>
      </c>
      <c r="M9" s="91">
        <v>3.26</v>
      </c>
      <c r="N9" s="34">
        <v>10.199999999999999</v>
      </c>
      <c r="O9" s="69">
        <v>10.7</v>
      </c>
      <c r="P9" s="32">
        <f t="shared" ref="P9:P13" si="1">H9</f>
        <v>36</v>
      </c>
      <c r="Q9" s="70">
        <v>10</v>
      </c>
      <c r="R9" s="32">
        <v>5</v>
      </c>
      <c r="S9" s="92" t="s">
        <v>51</v>
      </c>
      <c r="T9" s="93" t="s">
        <v>79</v>
      </c>
      <c r="U9" s="111" t="s">
        <v>80</v>
      </c>
      <c r="V9" s="75"/>
      <c r="W9" s="92" t="s">
        <v>66</v>
      </c>
      <c r="X9" s="69">
        <v>21.7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250</v>
      </c>
      <c r="DH9" s="77"/>
      <c r="DI9" s="78"/>
      <c r="DJ9" s="30"/>
      <c r="DL9" s="115"/>
    </row>
    <row r="10" spans="1:192" ht="21.75" customHeight="1" thickBot="1">
      <c r="A10" s="89" t="s">
        <v>35</v>
      </c>
      <c r="B10" s="90">
        <v>115</v>
      </c>
      <c r="C10" s="90">
        <v>156</v>
      </c>
      <c r="D10" s="94">
        <v>11</v>
      </c>
      <c r="E10" s="94">
        <v>9</v>
      </c>
      <c r="F10" s="94">
        <v>10</v>
      </c>
      <c r="G10" s="94">
        <v>8</v>
      </c>
      <c r="H10" s="94">
        <v>11</v>
      </c>
      <c r="I10" s="72">
        <v>9</v>
      </c>
      <c r="J10" s="66">
        <v>156</v>
      </c>
      <c r="K10" s="39">
        <f>F10/D10*100</f>
        <v>90.909090909090907</v>
      </c>
      <c r="L10" s="33">
        <v>3.8</v>
      </c>
      <c r="M10" s="95" t="s">
        <v>33</v>
      </c>
      <c r="N10" s="34">
        <f>D10/B10*100</f>
        <v>9.5652173913043477</v>
      </c>
      <c r="O10" s="96">
        <v>15.3</v>
      </c>
      <c r="P10" s="32">
        <f>H10</f>
        <v>11</v>
      </c>
      <c r="Q10" s="97">
        <v>2</v>
      </c>
      <c r="R10" s="98"/>
      <c r="S10" s="26"/>
      <c r="T10" s="99" t="s">
        <v>34</v>
      </c>
      <c r="U10" s="100" t="s">
        <v>34</v>
      </c>
      <c r="V10" s="75"/>
      <c r="W10" s="26" t="s">
        <v>67</v>
      </c>
      <c r="X10" s="101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</row>
    <row r="11" spans="1:192" ht="22.5" customHeight="1" thickBot="1">
      <c r="A11" s="102" t="s">
        <v>25</v>
      </c>
      <c r="B11" s="90">
        <v>136</v>
      </c>
      <c r="C11" s="90">
        <v>368</v>
      </c>
      <c r="D11" s="94">
        <v>23</v>
      </c>
      <c r="E11" s="94">
        <v>18</v>
      </c>
      <c r="F11" s="94">
        <v>20</v>
      </c>
      <c r="G11" s="94">
        <v>14</v>
      </c>
      <c r="H11" s="94">
        <v>21</v>
      </c>
      <c r="I11" s="72">
        <v>15</v>
      </c>
      <c r="J11" s="66">
        <v>336</v>
      </c>
      <c r="K11" s="39">
        <f>F11/D11*100</f>
        <v>86.956521739130437</v>
      </c>
      <c r="L11" s="33">
        <f t="shared" ref="L11:L19" si="2">H11*3.4/F11</f>
        <v>3.5699999999999994</v>
      </c>
      <c r="M11" s="95" t="s">
        <v>26</v>
      </c>
      <c r="N11" s="34">
        <f t="shared" ref="N11:N22" si="3">D11/B11*100</f>
        <v>16.911764705882355</v>
      </c>
      <c r="O11" s="69">
        <v>15.1</v>
      </c>
      <c r="P11" s="32">
        <f t="shared" si="1"/>
        <v>21</v>
      </c>
      <c r="Q11" s="103">
        <v>10</v>
      </c>
      <c r="R11" s="103"/>
      <c r="S11" s="26" t="s">
        <v>50</v>
      </c>
      <c r="T11" s="99"/>
      <c r="U11" s="99" t="s">
        <v>52</v>
      </c>
      <c r="V11" s="26"/>
      <c r="W11" s="26" t="s">
        <v>68</v>
      </c>
      <c r="X11" s="101">
        <v>24.8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4"/>
      <c r="DG11" s="105">
        <v>200</v>
      </c>
      <c r="DH11" s="106"/>
      <c r="DI11" s="78"/>
      <c r="DJ11" s="30">
        <v>0</v>
      </c>
    </row>
    <row r="12" spans="1:192" ht="24.75" customHeight="1" thickBot="1">
      <c r="A12" s="89" t="s">
        <v>27</v>
      </c>
      <c r="B12" s="66">
        <v>105</v>
      </c>
      <c r="C12" s="66">
        <v>128</v>
      </c>
      <c r="D12" s="72">
        <v>8</v>
      </c>
      <c r="E12" s="72">
        <v>9</v>
      </c>
      <c r="F12" s="72">
        <v>6</v>
      </c>
      <c r="G12" s="72">
        <v>7</v>
      </c>
      <c r="H12" s="72">
        <v>7</v>
      </c>
      <c r="I12" s="72">
        <v>8</v>
      </c>
      <c r="J12" s="66">
        <v>112</v>
      </c>
      <c r="K12" s="39">
        <f t="shared" ref="K12:K23" si="4">F12/D12*100</f>
        <v>75</v>
      </c>
      <c r="L12" s="33">
        <f t="shared" si="2"/>
        <v>3.9666666666666668</v>
      </c>
      <c r="M12" s="95" t="s">
        <v>19</v>
      </c>
      <c r="N12" s="34">
        <f t="shared" si="3"/>
        <v>7.6190476190476195</v>
      </c>
      <c r="O12" s="69">
        <v>9</v>
      </c>
      <c r="P12" s="32">
        <f t="shared" si="1"/>
        <v>7</v>
      </c>
      <c r="Q12" s="32">
        <v>3</v>
      </c>
      <c r="R12" s="32"/>
      <c r="S12" s="92"/>
      <c r="T12" s="93"/>
      <c r="U12" s="93"/>
      <c r="V12" s="92"/>
      <c r="W12" s="92" t="s">
        <v>69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</row>
    <row r="13" spans="1:192" ht="0.75" customHeight="1" thickBot="1">
      <c r="A13" s="89" t="s">
        <v>28</v>
      </c>
      <c r="B13" s="66"/>
      <c r="C13" s="66"/>
      <c r="D13" s="72"/>
      <c r="E13" s="72">
        <v>4</v>
      </c>
      <c r="F13" s="72"/>
      <c r="G13" s="72">
        <v>3</v>
      </c>
      <c r="H13" s="72"/>
      <c r="I13" s="72">
        <v>3</v>
      </c>
      <c r="J13" s="66"/>
      <c r="K13" s="39"/>
      <c r="L13" s="33"/>
      <c r="M13" s="95"/>
      <c r="N13" s="34"/>
      <c r="O13" s="69">
        <v>7.5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7"/>
      <c r="DI13" s="108"/>
      <c r="DJ13" s="30"/>
      <c r="DN13" s="112"/>
    </row>
    <row r="14" spans="1:192" ht="24.75" customHeight="1" thickBot="1">
      <c r="A14" s="89" t="s">
        <v>29</v>
      </c>
      <c r="B14" s="66">
        <v>215</v>
      </c>
      <c r="C14" s="66">
        <v>196</v>
      </c>
      <c r="D14" s="72">
        <v>13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160</v>
      </c>
      <c r="K14" s="39">
        <f t="shared" si="4"/>
        <v>76.923076923076934</v>
      </c>
      <c r="L14" s="33">
        <f>H14*3.4/F14</f>
        <v>3.4</v>
      </c>
      <c r="M14" s="95" t="s">
        <v>30</v>
      </c>
      <c r="N14" s="34">
        <f>D14/B14*100</f>
        <v>6.0465116279069768</v>
      </c>
      <c r="O14" s="69">
        <v>5.7</v>
      </c>
      <c r="P14" s="32">
        <f>H14</f>
        <v>10</v>
      </c>
      <c r="Q14" s="32">
        <v>10</v>
      </c>
      <c r="R14" s="32"/>
      <c r="S14" s="92" t="s">
        <v>71</v>
      </c>
      <c r="T14" s="93"/>
      <c r="U14" s="93" t="s">
        <v>51</v>
      </c>
      <c r="V14" s="92"/>
      <c r="W14" s="92" t="s">
        <v>70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7"/>
      <c r="DI14" s="108"/>
      <c r="DJ14" s="30"/>
    </row>
    <row r="15" spans="1:192" ht="31.5" customHeight="1" thickBot="1">
      <c r="A15" s="89" t="s">
        <v>48</v>
      </c>
      <c r="B15" s="66">
        <v>115</v>
      </c>
      <c r="C15" s="66">
        <v>16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16</v>
      </c>
      <c r="K15" s="39">
        <f t="shared" si="4"/>
        <v>100</v>
      </c>
      <c r="L15" s="33">
        <f t="shared" si="2"/>
        <v>3.4</v>
      </c>
      <c r="M15" s="95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71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7"/>
      <c r="DI15" s="108"/>
      <c r="DJ15" s="30"/>
    </row>
    <row r="16" spans="1:192" ht="20.25" hidden="1" customHeight="1" thickBot="1">
      <c r="A16" s="89" t="s">
        <v>63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5"/>
      <c r="N16" s="34"/>
      <c r="O16" s="69">
        <v>2</v>
      </c>
      <c r="P16" s="109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0"/>
      <c r="DG16" s="80"/>
      <c r="DH16" s="107"/>
      <c r="DI16" s="108"/>
      <c r="DJ16" s="30"/>
    </row>
    <row r="17" spans="1:192" ht="27.75" customHeight="1" thickBot="1">
      <c r="A17" s="89" t="s">
        <v>32</v>
      </c>
      <c r="B17" s="66">
        <v>104</v>
      </c>
      <c r="C17" s="66">
        <v>26</v>
      </c>
      <c r="D17" s="72">
        <v>2</v>
      </c>
      <c r="E17" s="72">
        <v>4</v>
      </c>
      <c r="F17" s="72">
        <v>2</v>
      </c>
      <c r="G17" s="72">
        <v>3</v>
      </c>
      <c r="H17" s="72">
        <v>2</v>
      </c>
      <c r="I17" s="72">
        <v>3</v>
      </c>
      <c r="J17" s="66">
        <v>32</v>
      </c>
      <c r="K17" s="39">
        <f t="shared" si="4"/>
        <v>100</v>
      </c>
      <c r="L17" s="33">
        <f t="shared" si="2"/>
        <v>3.4</v>
      </c>
      <c r="M17" s="95" t="s">
        <v>19</v>
      </c>
      <c r="N17" s="34">
        <f t="shared" si="3"/>
        <v>1.9230769230769231</v>
      </c>
      <c r="O17" s="69">
        <v>3.8</v>
      </c>
      <c r="P17" s="109">
        <f t="shared" si="6"/>
        <v>2</v>
      </c>
      <c r="Q17" s="32"/>
      <c r="R17" s="32"/>
      <c r="S17" s="92"/>
      <c r="T17" s="93"/>
      <c r="U17" s="95"/>
      <c r="V17" s="92"/>
      <c r="W17" s="92" t="s">
        <v>72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0"/>
      <c r="DG17" s="80"/>
      <c r="DH17" s="107"/>
      <c r="DI17" s="108"/>
      <c r="DJ17" s="30"/>
    </row>
    <row r="18" spans="1:192" ht="21.75" customHeight="1" thickBot="1">
      <c r="A18" s="89" t="s">
        <v>46</v>
      </c>
      <c r="B18" s="66">
        <v>60</v>
      </c>
      <c r="C18" s="66">
        <v>40</v>
      </c>
      <c r="D18" s="72">
        <v>3</v>
      </c>
      <c r="E18" s="72">
        <v>2</v>
      </c>
      <c r="F18" s="72">
        <v>2</v>
      </c>
      <c r="G18" s="72">
        <v>2</v>
      </c>
      <c r="H18" s="72">
        <v>2</v>
      </c>
      <c r="I18" s="72">
        <v>2</v>
      </c>
      <c r="J18" s="66">
        <v>26</v>
      </c>
      <c r="K18" s="39">
        <f t="shared" si="4"/>
        <v>66.666666666666657</v>
      </c>
      <c r="L18" s="33">
        <f>H18*3.4/F18</f>
        <v>3.4</v>
      </c>
      <c r="M18" s="95" t="s">
        <v>33</v>
      </c>
      <c r="N18" s="34">
        <f t="shared" si="3"/>
        <v>5</v>
      </c>
      <c r="O18" s="69">
        <v>3.9</v>
      </c>
      <c r="P18" s="109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0"/>
      <c r="DG18" s="80"/>
      <c r="DH18" s="107"/>
      <c r="DI18" s="108"/>
      <c r="DJ18" s="30"/>
    </row>
    <row r="19" spans="1:192" ht="21.75" customHeight="1" thickBot="1">
      <c r="A19" s="89" t="s">
        <v>44</v>
      </c>
      <c r="B19" s="66">
        <v>40</v>
      </c>
      <c r="C19" s="66">
        <v>16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16</v>
      </c>
      <c r="K19" s="39">
        <f t="shared" si="4"/>
        <v>100</v>
      </c>
      <c r="L19" s="33">
        <f t="shared" si="2"/>
        <v>3.4</v>
      </c>
      <c r="M19" s="95" t="s">
        <v>34</v>
      </c>
      <c r="N19" s="34">
        <f t="shared" si="3"/>
        <v>2.5</v>
      </c>
      <c r="O19" s="69">
        <v>4</v>
      </c>
      <c r="P19" s="109">
        <f t="shared" si="6"/>
        <v>1</v>
      </c>
      <c r="Q19" s="32">
        <v>2</v>
      </c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0"/>
      <c r="DG19" s="80"/>
      <c r="DH19" s="107"/>
      <c r="DI19" s="108"/>
      <c r="DJ19" s="30"/>
    </row>
    <row r="20" spans="1:192" ht="19.5" customHeight="1" thickBot="1">
      <c r="A20" s="89" t="s">
        <v>65</v>
      </c>
      <c r="B20" s="65">
        <v>20</v>
      </c>
      <c r="C20" s="65">
        <v>16</v>
      </c>
      <c r="D20" s="32">
        <v>1</v>
      </c>
      <c r="E20" s="32">
        <v>7</v>
      </c>
      <c r="F20" s="32">
        <v>1</v>
      </c>
      <c r="G20" s="32">
        <v>5</v>
      </c>
      <c r="H20" s="32">
        <v>1</v>
      </c>
      <c r="I20" s="32">
        <v>6</v>
      </c>
      <c r="J20" s="66">
        <v>16</v>
      </c>
      <c r="K20" s="39">
        <f>F20/D20*100</f>
        <v>100</v>
      </c>
      <c r="L20" s="33">
        <f>H20*3.4/F20</f>
        <v>3.4</v>
      </c>
      <c r="M20" s="95" t="s">
        <v>62</v>
      </c>
      <c r="N20" s="34">
        <f>D20/B20*100</f>
        <v>5</v>
      </c>
      <c r="O20" s="69">
        <v>8</v>
      </c>
      <c r="P20" s="32">
        <f>H20</f>
        <v>1</v>
      </c>
      <c r="Q20" s="32"/>
      <c r="R20" s="92"/>
      <c r="S20" s="72"/>
      <c r="T20" s="73"/>
      <c r="U20" s="93"/>
      <c r="V20" s="92"/>
      <c r="W20" s="32"/>
      <c r="X20" s="69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0"/>
      <c r="DG20" s="80"/>
      <c r="DH20" s="77"/>
      <c r="DI20" s="78"/>
      <c r="DJ20" s="77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5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0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1634</v>
      </c>
      <c r="D22" s="42">
        <f>D9+D10+D11+D12+D13+D14+D15+D16+D17+D18+D19+D20+D21</f>
        <v>105</v>
      </c>
      <c r="E22" s="42">
        <f>E9+E10+E11+E12+E13+E14+E15+E16+E17+E18+E19+E20+E21</f>
        <v>115</v>
      </c>
      <c r="F22" s="42">
        <f>F9+F10+F11+F12+F13+F14+F15+F16+F17+F18+F19+F20+F21</f>
        <v>84</v>
      </c>
      <c r="G22" s="42">
        <f>G21+G20+G19+G18+G17+G16+G15+G14+G13+G12+G11+G10+G9</f>
        <v>90</v>
      </c>
      <c r="H22" s="42">
        <f>H21+H20+H19+H18+H17+H16+H15+H14+H13+H12+H11+H10+H9</f>
        <v>92</v>
      </c>
      <c r="I22" s="42">
        <f>I21+I20+I19+I18+I17+I16+I15+I14+I13+I12+I11+I10+I9</f>
        <v>89</v>
      </c>
      <c r="J22" s="41">
        <f>J21+J20+J19+J18+J17+J16+J15+J14+J13+J12+J11+J10+J9</f>
        <v>1446</v>
      </c>
      <c r="K22" s="39">
        <f t="shared" si="4"/>
        <v>80</v>
      </c>
      <c r="L22" s="33">
        <f>H22*3.4/F22</f>
        <v>3.7238095238095239</v>
      </c>
      <c r="M22" s="43">
        <f>(M9+M10+M11+M12+M14+M15+M16+M17+M18+M19+M21+M20)/10</f>
        <v>3.1</v>
      </c>
      <c r="N22" s="34">
        <f t="shared" si="3"/>
        <v>7.9545454545454541</v>
      </c>
      <c r="O22" s="44">
        <v>7.8</v>
      </c>
      <c r="P22" s="32">
        <f>P21+P20+P19+P18+P17+P16+P15+P14+P13+P12+P11+P10+P9</f>
        <v>92</v>
      </c>
      <c r="Q22" s="32">
        <f t="shared" ref="Q22:U22" si="7">Q21+Q20+Q19+Q18+Q17+Q16+Q15+Q14+Q13+Q12+Q11+Q10+Q9</f>
        <v>37</v>
      </c>
      <c r="R22" s="32">
        <f t="shared" si="7"/>
        <v>5</v>
      </c>
      <c r="S22" s="32">
        <f t="shared" si="7"/>
        <v>19</v>
      </c>
      <c r="T22" s="32">
        <f t="shared" si="7"/>
        <v>15</v>
      </c>
      <c r="U22" s="32">
        <f t="shared" si="7"/>
        <v>58</v>
      </c>
      <c r="V22" s="45"/>
      <c r="W22" s="46">
        <f>W9+W10+W11+W12+W13+W14+W15+W16+W17+W18+W19+W20+W21</f>
        <v>231</v>
      </c>
      <c r="X22" s="47">
        <v>22.1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450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60</v>
      </c>
      <c r="B23" s="54">
        <f>B22+B8</f>
        <v>2520</v>
      </c>
      <c r="C23" s="37">
        <f>C8+C22</f>
        <v>5755</v>
      </c>
      <c r="D23" s="35">
        <f t="shared" ref="D23:J23" si="8">D22+D8</f>
        <v>365</v>
      </c>
      <c r="E23" s="35">
        <f t="shared" si="8"/>
        <v>355</v>
      </c>
      <c r="F23" s="55">
        <f t="shared" si="8"/>
        <v>326</v>
      </c>
      <c r="G23" s="55">
        <f t="shared" si="8"/>
        <v>313</v>
      </c>
      <c r="H23" s="35">
        <f t="shared" si="8"/>
        <v>373</v>
      </c>
      <c r="I23" s="35">
        <f t="shared" si="8"/>
        <v>349</v>
      </c>
      <c r="J23" s="37">
        <f t="shared" si="8"/>
        <v>5943</v>
      </c>
      <c r="K23" s="39">
        <f t="shared" si="4"/>
        <v>89.31506849315069</v>
      </c>
      <c r="L23" s="33">
        <f>H23*3.4/F23</f>
        <v>3.8901840490797546</v>
      </c>
      <c r="M23" s="56">
        <f>(M8+M22)/2</f>
        <v>3.2050000000000001</v>
      </c>
      <c r="N23" s="57">
        <f>D23/B23*100</f>
        <v>14.484126984126986</v>
      </c>
      <c r="O23" s="57">
        <v>13.5</v>
      </c>
      <c r="P23" s="58">
        <f>P22+P8</f>
        <v>373</v>
      </c>
      <c r="Q23" s="35">
        <f>Q22+Q8</f>
        <v>116</v>
      </c>
      <c r="R23" s="35">
        <f>R22+R8</f>
        <v>31</v>
      </c>
      <c r="S23" s="35">
        <f>S8+S22</f>
        <v>95</v>
      </c>
      <c r="T23" s="35">
        <f>T8+T22</f>
        <v>43</v>
      </c>
      <c r="U23" s="35">
        <f>U8+U22</f>
        <v>165</v>
      </c>
      <c r="V23" s="36"/>
      <c r="W23" s="35">
        <f>W8+W22</f>
        <v>593</v>
      </c>
      <c r="X23" s="57">
        <v>22.2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900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53</v>
      </c>
      <c r="C24" s="22"/>
      <c r="D24" s="135">
        <f>D23-E23</f>
        <v>10</v>
      </c>
      <c r="E24" s="136"/>
      <c r="F24" s="135">
        <f>F23-G23</f>
        <v>13</v>
      </c>
      <c r="G24" s="136"/>
      <c r="H24" s="137">
        <f>H23-I23</f>
        <v>24</v>
      </c>
      <c r="I24" s="138"/>
      <c r="J24" s="14"/>
      <c r="K24" s="23"/>
      <c r="L24" s="24"/>
      <c r="M24" s="24"/>
      <c r="N24" s="24"/>
      <c r="O24" s="24"/>
      <c r="P24" s="25"/>
      <c r="Q24" s="26" t="s">
        <v>73</v>
      </c>
      <c r="R24" s="26" t="s">
        <v>74</v>
      </c>
      <c r="S24" s="26" t="s">
        <v>75</v>
      </c>
      <c r="T24" s="26" t="s">
        <v>76</v>
      </c>
      <c r="U24" s="26" t="s">
        <v>77</v>
      </c>
      <c r="V24" s="26" t="s">
        <v>64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1300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2023-01-17T03:14:12Z</cp:lastPrinted>
  <dcterms:created xsi:type="dcterms:W3CDTF">2020-08-31T08:55:27Z</dcterms:created>
  <dcterms:modified xsi:type="dcterms:W3CDTF">2023-01-17T03:26:43Z</dcterms:modified>
</cp:coreProperties>
</file>