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<sst xmlns="http://schemas.openxmlformats.org/spreadsheetml/2006/main" count="227" uniqueCount="80">
  <si>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</si>
  <si>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</si>
  <si>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</si>
  <si>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</si>
  <si>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</si>
  <si>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</si>
  <si>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</si>
  <si>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</si>
  <si>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</si>
  <si>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</si>
  <si>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</si>
  <si>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</si>
  <si>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</si>
  <si>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</si>
  <si>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</si>
  <si>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</si>
  <si>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</si>
  <si>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</si>
  <si>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</si>
  <si>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</si>
  <si>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</si>
  <si>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</si>
  <si>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</si>
  <si>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</si>
  <si>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</si>
  <si>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</si>
  <si>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</si>
  <si>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</si>
  <si>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</si>
  <si>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</si>
  <si>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</si>
  <si>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</si>
  <si>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</si>
  <si>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</si>
  <si>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</si>
  <si>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</si>
  <si>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</si>
  <si>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</si>
  <si>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</si>
  <si>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</si>
  <si>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</si>
  <si>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</si>
  <si>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</si>
  <si>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</si>
  <si>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</si>
  <si>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</si>
  <si>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</si>
  <si>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</si>
  <si>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</si>
  <si>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</si>
  <si>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</si>
  <si>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</si>
  <si>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</si>
  <si>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</si>
  <si>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</si>
  <si>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</si>
  <si>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</si>
  <si>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</si>
  <si>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</si>
  <si>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</si>
  <si>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</si>
  <si>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</si>
  <si>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</si>
  <si>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</si>
  <si>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</si>
  <si>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5</t>
  </si>
  <si>
    <t>Надой н/т коров на 01.06. 2023</t>
  </si>
  <si>
    <t>101</t>
  </si>
  <si>
    <t>11</t>
  </si>
  <si>
    <t>37</t>
  </si>
  <si>
    <t>17</t>
  </si>
  <si>
    <t>25</t>
  </si>
  <si>
    <t>6</t>
  </si>
  <si>
    <t>3,32</t>
  </si>
  <si>
    <t>4</t>
  </si>
  <si>
    <t>63</t>
  </si>
  <si>
    <t>140</t>
  </si>
  <si>
    <t>503</t>
  </si>
  <si>
    <t>1-1</t>
  </si>
  <si>
    <t>СВОДКА ПО НАДОЮ МОЛОКА ЗА 22.06.2023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</si>
</sst>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A6" sqref="A6:XFD1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66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6" t="s">
        <v>52</v>
      </c>
      <c r="O5" s="116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47458</v>
      </c>
      <c r="D6" s="32">
        <v>254</v>
      </c>
      <c r="E6" s="32">
        <v>242</v>
      </c>
      <c r="F6" s="32">
        <v>243</v>
      </c>
      <c r="G6" s="32">
        <v>228</v>
      </c>
      <c r="H6" s="32">
        <v>268</v>
      </c>
      <c r="I6" s="32">
        <v>257</v>
      </c>
      <c r="J6" s="65">
        <v>52018</v>
      </c>
      <c r="K6" s="86">
        <v>96</v>
      </c>
      <c r="L6" s="33">
        <v>3.8</v>
      </c>
      <c r="M6" s="87" t="s">
        <v>73</v>
      </c>
      <c r="N6" s="34">
        <v>26.7</v>
      </c>
      <c r="O6" s="66">
        <v>26.9</v>
      </c>
      <c r="P6" s="32">
        <f>H6</f>
        <v>268</v>
      </c>
      <c r="Q6" s="88">
        <v>47</v>
      </c>
      <c r="R6" s="89"/>
      <c r="S6" s="67">
        <v>71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6900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2915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2674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50373</v>
      </c>
      <c r="D8" s="75">
        <f t="shared" si="0"/>
        <v>276</v>
      </c>
      <c r="E8" s="35">
        <f t="shared" si="0"/>
        <v>262</v>
      </c>
      <c r="F8" s="35">
        <f>F6+F7</f>
        <v>264</v>
      </c>
      <c r="G8" s="35">
        <f t="shared" si="0"/>
        <v>244</v>
      </c>
      <c r="H8" s="35">
        <f t="shared" si="0"/>
        <v>290</v>
      </c>
      <c r="I8" s="35">
        <f t="shared" si="0"/>
        <v>273</v>
      </c>
      <c r="J8" s="73">
        <f t="shared" si="0"/>
        <v>54692</v>
      </c>
      <c r="K8" s="76">
        <f>F8/D8*100</f>
        <v>95.652173913043484</v>
      </c>
      <c r="L8" s="33">
        <f>H8*3.4/F8</f>
        <v>3.7348484848484849</v>
      </c>
      <c r="M8" s="77">
        <f>(M6+M7)/2</f>
        <v>3.2349999999999999</v>
      </c>
      <c r="N8" s="78">
        <f>D8/B8*100</f>
        <v>23</v>
      </c>
      <c r="O8" s="78">
        <v>22.9</v>
      </c>
      <c r="P8" s="35">
        <f t="shared" ref="P8:U8" si="1">P6+P7</f>
        <v>290</v>
      </c>
      <c r="Q8" s="35">
        <f t="shared" si="1"/>
        <v>47</v>
      </c>
      <c r="R8" s="35">
        <f t="shared" si="1"/>
        <v>0</v>
      </c>
      <c r="S8" s="35">
        <f t="shared" si="1"/>
        <v>79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8100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9243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7997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3</v>
      </c>
      <c r="R9" s="32"/>
      <c r="S9" s="81" t="s">
        <v>65</v>
      </c>
      <c r="T9" s="82"/>
      <c r="U9" s="98" t="s">
        <v>63</v>
      </c>
      <c r="V9" s="91"/>
      <c r="W9" s="81" t="s">
        <v>67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3100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2563</v>
      </c>
      <c r="D10" s="100">
        <v>16</v>
      </c>
      <c r="E10" s="100">
        <v>13</v>
      </c>
      <c r="F10" s="100">
        <v>15</v>
      </c>
      <c r="G10" s="100">
        <v>12</v>
      </c>
      <c r="H10" s="100">
        <v>16</v>
      </c>
      <c r="I10" s="67">
        <v>13</v>
      </c>
      <c r="J10" s="65">
        <v>2302</v>
      </c>
      <c r="K10" s="39">
        <f>F10/D10*100</f>
        <v>93.75</v>
      </c>
      <c r="L10" s="33">
        <v>3.8</v>
      </c>
      <c r="M10" s="83" t="s">
        <v>29</v>
      </c>
      <c r="N10" s="34">
        <f>D10/B10*100</f>
        <v>14.545454545454545</v>
      </c>
      <c r="O10" s="101">
        <v>16.3</v>
      </c>
      <c r="P10" s="32">
        <f>H10</f>
        <v>16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68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4988</v>
      </c>
      <c r="D11" s="100">
        <v>28</v>
      </c>
      <c r="E11" s="100">
        <v>20</v>
      </c>
      <c r="F11" s="100">
        <v>25</v>
      </c>
      <c r="G11" s="100">
        <v>16</v>
      </c>
      <c r="H11" s="100">
        <v>29</v>
      </c>
      <c r="I11" s="67">
        <v>17</v>
      </c>
      <c r="J11" s="65">
        <v>5337</v>
      </c>
      <c r="K11" s="39">
        <f>F11/D11*100</f>
        <v>89.285714285714292</v>
      </c>
      <c r="L11" s="33">
        <f t="shared" ref="L11:L19" si="3">H11*3.4/F11</f>
        <v>3.944</v>
      </c>
      <c r="M11" s="83" t="s">
        <v>56</v>
      </c>
      <c r="N11" s="34">
        <f t="shared" ref="N11:N22" si="4">D11/B11*100</f>
        <v>17.834394904458598</v>
      </c>
      <c r="O11" s="66">
        <v>16.7</v>
      </c>
      <c r="P11" s="32">
        <f t="shared" si="2"/>
        <v>29</v>
      </c>
      <c r="Q11" s="109">
        <v>2</v>
      </c>
      <c r="R11" s="109"/>
      <c r="S11" s="26" t="s">
        <v>74</v>
      </c>
      <c r="T11" s="104"/>
      <c r="U11" s="104" t="s">
        <v>60</v>
      </c>
      <c r="V11" s="26"/>
      <c r="W11" s="26" t="s">
        <v>69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5700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2211</v>
      </c>
      <c r="D12" s="67">
        <v>15</v>
      </c>
      <c r="E12" s="67">
        <v>13</v>
      </c>
      <c r="F12" s="67">
        <v>13</v>
      </c>
      <c r="G12" s="67">
        <v>12</v>
      </c>
      <c r="H12" s="67">
        <v>13</v>
      </c>
      <c r="I12" s="67">
        <v>12</v>
      </c>
      <c r="J12" s="65">
        <v>1871</v>
      </c>
      <c r="K12" s="39">
        <f t="shared" ref="K12:K23" si="5">F12/D12*100</f>
        <v>86.666666666666671</v>
      </c>
      <c r="L12" s="33">
        <f t="shared" si="3"/>
        <v>3.3999999999999995</v>
      </c>
      <c r="M12" s="83" t="s">
        <v>19</v>
      </c>
      <c r="N12" s="34">
        <f t="shared" si="4"/>
        <v>14.285714285714285</v>
      </c>
      <c r="O12" s="66">
        <v>12.4</v>
      </c>
      <c r="P12" s="32">
        <f t="shared" si="2"/>
        <v>13</v>
      </c>
      <c r="Q12" s="32"/>
      <c r="R12" s="32"/>
      <c r="S12" s="81" t="s">
        <v>65</v>
      </c>
      <c r="T12" s="82"/>
      <c r="U12" s="82" t="s">
        <v>61</v>
      </c>
      <c r="V12" s="81"/>
      <c r="W12" s="81" t="s">
        <v>70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2776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2422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1</v>
      </c>
      <c r="R14" s="32"/>
      <c r="S14" s="81" t="s">
        <v>72</v>
      </c>
      <c r="T14" s="82"/>
      <c r="U14" s="82" t="s">
        <v>62</v>
      </c>
      <c r="V14" s="81"/>
      <c r="W14" s="81" t="s">
        <v>71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661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521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248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248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932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770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750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588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560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418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0.75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24932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134</v>
      </c>
      <c r="H22" s="42">
        <f>H21+H20+H19+H18+H17+H16+H15+H14+H13+H12+H11+H10+H9</f>
        <v>145</v>
      </c>
      <c r="I22" s="42">
        <f>I21+I20+I19+I18+I17+I16+I15+I14+I13+I12+I11+I10+I9</f>
        <v>143</v>
      </c>
      <c r="J22" s="41">
        <f>J21+J20+J19+J18+J17+J16+J15+J14+J13+J12+J11+J10+J9</f>
        <v>22474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6</v>
      </c>
      <c r="R22" s="32">
        <f t="shared" si="8"/>
        <v>0</v>
      </c>
      <c r="S22" s="32">
        <f t="shared" si="8"/>
        <v>23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8800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75305</v>
      </c>
      <c r="D23" s="35">
        <f t="shared" ref="D23:J23" si="9">D22+D8</f>
        <v>439</v>
      </c>
      <c r="E23" s="35">
        <f t="shared" si="9"/>
        <v>428</v>
      </c>
      <c r="F23" s="55">
        <f t="shared" si="9"/>
        <v>398</v>
      </c>
      <c r="G23" s="55">
        <f t="shared" si="9"/>
        <v>378</v>
      </c>
      <c r="H23" s="35">
        <f t="shared" si="9"/>
        <v>435</v>
      </c>
      <c r="I23" s="35">
        <f t="shared" si="9"/>
        <v>416</v>
      </c>
      <c r="J23" s="37">
        <f t="shared" si="9"/>
        <v>77166</v>
      </c>
      <c r="K23" s="39">
        <f t="shared" si="5"/>
        <v>90.66059225512528</v>
      </c>
      <c r="L23" s="33">
        <f>H23*3.4/F23</f>
        <v>3.7160804020100504</v>
      </c>
      <c r="M23" s="56">
        <f>(M8+M22)/2</f>
        <v>3.1819999999999999</v>
      </c>
      <c r="N23" s="57">
        <f>D23/B23*100</f>
        <v>17.420634920634921</v>
      </c>
      <c r="O23" s="57">
        <v>16.5</v>
      </c>
      <c r="P23" s="58">
        <f>P22+P8</f>
        <v>435</v>
      </c>
      <c r="Q23" s="35">
        <f>Q22+Q8</f>
        <v>53</v>
      </c>
      <c r="R23" s="35">
        <f>R22+R8</f>
        <v>0</v>
      </c>
      <c r="S23" s="35">
        <f>S8+S22</f>
        <v>102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16900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17">
        <f>D23-E23</f>
        <v>11</v>
      </c>
      <c r="E24" s="118"/>
      <c r="F24" s="117">
        <f>F23-G23</f>
        <v>20</v>
      </c>
      <c r="G24" s="118"/>
      <c r="H24" s="119">
        <f>H23-I23</f>
        <v>19</v>
      </c>
      <c r="I24" s="120"/>
      <c r="J24" s="14"/>
      <c r="K24" s="23"/>
      <c r="L24" s="24"/>
      <c r="M24" s="24"/>
      <c r="N24" s="24"/>
      <c r="O24" s="24"/>
      <c r="P24" s="25"/>
      <c r="Q24" s="26" t="s">
        <v>75</v>
      </c>
      <c r="R24" s="26" t="s">
        <v>30</v>
      </c>
      <c r="S24" s="26" t="s">
        <v>76</v>
      </c>
      <c r="T24" s="26" t="s">
        <v>72</v>
      </c>
      <c r="U24" s="26" t="s">
        <v>77</v>
      </c>
      <c r="V24" s="26" t="s">
        <v>78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16270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2023-06-23T03:07:16Z</cp:lastPrinted>
  <dcterms:created xsi:type="dcterms:W3CDTF">2020-08-31T08:55:27Z</dcterms:created>
  <dcterms:modified xsi:type="dcterms:W3CDTF">2023-06-23T03:27:48Z</dcterms:modified>
</cp:coreProperties>
</file>