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K7" i="1"/>
  <c r="R22"/>
  <c r="S22"/>
  <c r="U22"/>
  <c r="DG22"/>
  <c r="C8"/>
  <c r="F8"/>
  <c r="M22"/>
  <c r="L16"/>
  <c r="K16"/>
  <c r="N16"/>
  <c r="N10"/>
  <c r="K10"/>
  <c r="K11"/>
  <c r="DJ8"/>
  <c r="DG8"/>
  <c r="W8"/>
  <c r="U8"/>
  <c r="T8"/>
  <c r="S8"/>
  <c r="R8"/>
  <c r="Q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<sst xmlns="http://schemas.openxmlformats.org/spreadsheetml/2006/main" count="228" uniqueCount="81">
  <si>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</si>
  <si>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</si>
  <si>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</si>
  <si>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</si>
  <si>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</si>
  <si>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</si>
  <si>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</si>
  <si>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</si>
  <si>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</si>
  <si>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</si>
  <si>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</si>
  <si>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</si>
  <si>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</si>
  <si>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</si>
  <si>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</si>
  <si>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</si>
  <si>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</si>
  <si>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</si>
  <si>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</si>
  <si>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</si>
  <si>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</si>
  <si>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</si>
  <si>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</si>
  <si>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</si>
  <si>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</si>
  <si>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</si>
  <si>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</si>
  <si>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</si>
  <si>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</si>
  <si>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</si>
  <si>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</si>
  <si>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</si>
  <si>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</si>
  <si>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</si>
  <si>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</si>
  <si>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</si>
  <si>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</si>
  <si>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</si>
  <si>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</si>
  <si>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</si>
  <si>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</si>
  <si>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</si>
  <si>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</si>
  <si>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</si>
  <si>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</si>
  <si>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</si>
  <si>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</si>
  <si>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</si>
  <si>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</si>
  <si>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</si>
  <si>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</si>
  <si>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</si>
  <si>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</si>
  <si>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</si>
  <si>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</si>
  <si>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</si>
  <si>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</si>
  <si>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</si>
  <si>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</si>
  <si>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Надой н/т коров на 01.04. 2023</t>
  </si>
  <si>
    <t>2600</t>
  </si>
  <si>
    <t>53</t>
  </si>
  <si>
    <t>75</t>
  </si>
  <si>
    <t>47</t>
  </si>
  <si>
    <t>74</t>
  </si>
  <si>
    <t>49</t>
  </si>
  <si>
    <t>33</t>
  </si>
  <si>
    <t>21</t>
  </si>
  <si>
    <t>10</t>
  </si>
  <si>
    <t>24</t>
  </si>
  <si>
    <t>474</t>
  </si>
  <si>
    <t>95</t>
  </si>
  <si>
    <t>0</t>
  </si>
  <si>
    <t>КФХ Боченков С.В.</t>
  </si>
  <si>
    <t>3,25</t>
  </si>
  <si>
    <t>5</t>
  </si>
  <si>
    <t>6</t>
  </si>
  <si>
    <t>СВОДКА ПО НАДОЮ МОЛОКА ЗА 11.05.2023 года</t>
  </si>
  <si>
    <t>7</t>
  </si>
  <si>
    <t>84</t>
  </si>
  <si>
    <t>1-1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</si>
</sst>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topLeftCell="A7" zoomScaleNormal="75" zoomScaleSheetLayoutView="100" workbookViewId="0">
      <selection sqref="A1:DJ1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4" t="s">
        <v>77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</row>
    <row r="2" spans="1:192" ht="12.75" customHeight="1">
      <c r="A2" s="135" t="s">
        <v>23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3" t="s">
        <v>0</v>
      </c>
      <c r="B4" s="136" t="s">
        <v>1</v>
      </c>
      <c r="C4" s="138" t="s">
        <v>51</v>
      </c>
      <c r="D4" s="127" t="s">
        <v>2</v>
      </c>
      <c r="E4" s="128"/>
      <c r="F4" s="128"/>
      <c r="G4" s="128"/>
      <c r="H4" s="128"/>
      <c r="I4" s="129"/>
      <c r="J4" s="123" t="s">
        <v>50</v>
      </c>
      <c r="K4" s="130" t="s">
        <v>3</v>
      </c>
      <c r="L4" s="123" t="s">
        <v>4</v>
      </c>
      <c r="M4" s="123" t="s">
        <v>5</v>
      </c>
      <c r="N4" s="144" t="s">
        <v>6</v>
      </c>
      <c r="O4" s="145"/>
      <c r="P4" s="123" t="s">
        <v>38</v>
      </c>
      <c r="Q4" s="125" t="s">
        <v>7</v>
      </c>
      <c r="R4" s="126"/>
      <c r="S4" s="127" t="s">
        <v>8</v>
      </c>
      <c r="T4" s="128"/>
      <c r="U4" s="129"/>
      <c r="V4" s="130" t="s">
        <v>9</v>
      </c>
      <c r="W4" s="132" t="s">
        <v>59</v>
      </c>
      <c r="X4" s="133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1" t="s">
        <v>10</v>
      </c>
      <c r="DH4" s="121" t="s">
        <v>10</v>
      </c>
      <c r="DI4" s="139" t="s">
        <v>11</v>
      </c>
      <c r="DJ4" s="141" t="s">
        <v>43</v>
      </c>
    </row>
    <row r="5" spans="1:192" ht="53.25" customHeight="1" thickBot="1">
      <c r="A5" s="124"/>
      <c r="B5" s="137"/>
      <c r="C5" s="138"/>
      <c r="D5" s="142" t="s">
        <v>47</v>
      </c>
      <c r="E5" s="143"/>
      <c r="F5" s="142" t="s">
        <v>48</v>
      </c>
      <c r="G5" s="143"/>
      <c r="H5" s="142" t="s">
        <v>49</v>
      </c>
      <c r="I5" s="143"/>
      <c r="J5" s="124"/>
      <c r="K5" s="131"/>
      <c r="L5" s="124"/>
      <c r="M5" s="124"/>
      <c r="N5" s="114" t="s">
        <v>52</v>
      </c>
      <c r="O5" s="114" t="s">
        <v>41</v>
      </c>
      <c r="P5" s="124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31"/>
      <c r="W5" s="11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2"/>
      <c r="DH5" s="122"/>
      <c r="DI5" s="140"/>
      <c r="DJ5" s="141"/>
    </row>
    <row r="6" spans="1:192" ht="39" customHeight="1" thickBot="1">
      <c r="A6" s="85" t="s">
        <v>18</v>
      </c>
      <c r="B6" s="64">
        <v>950</v>
      </c>
      <c r="C6" s="65">
        <v>36584</v>
      </c>
      <c r="D6" s="32">
        <v>267</v>
      </c>
      <c r="E6" s="32">
        <v>253</v>
      </c>
      <c r="F6" s="32">
        <v>250</v>
      </c>
      <c r="G6" s="32">
        <v>251</v>
      </c>
      <c r="H6" s="32">
        <v>291</v>
      </c>
      <c r="I6" s="32">
        <v>293</v>
      </c>
      <c r="J6" s="65">
        <v>40129</v>
      </c>
      <c r="K6" s="86">
        <v>94</v>
      </c>
      <c r="L6" s="33">
        <v>3.9</v>
      </c>
      <c r="M6" s="87" t="s">
        <v>74</v>
      </c>
      <c r="N6" s="34">
        <v>28.1</v>
      </c>
      <c r="O6" s="66">
        <v>27.9</v>
      </c>
      <c r="P6" s="32">
        <f>H6</f>
        <v>291</v>
      </c>
      <c r="Q6" s="88">
        <v>53</v>
      </c>
      <c r="R6" s="89"/>
      <c r="S6" s="67">
        <v>29</v>
      </c>
      <c r="T6" s="68">
        <v>7</v>
      </c>
      <c r="U6" s="90">
        <v>179</v>
      </c>
      <c r="V6" s="91"/>
      <c r="W6" s="32">
        <v>353</v>
      </c>
      <c r="X6" s="66">
        <v>30.2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92">
        <v>5900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6">
        <v>1991</v>
      </c>
      <c r="D7" s="32">
        <v>22</v>
      </c>
      <c r="E7" s="32">
        <v>19</v>
      </c>
      <c r="F7" s="32">
        <v>21</v>
      </c>
      <c r="G7" s="32">
        <v>16</v>
      </c>
      <c r="H7" s="32">
        <v>22</v>
      </c>
      <c r="I7" s="32">
        <v>16</v>
      </c>
      <c r="J7" s="65">
        <v>1750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7.6</v>
      </c>
      <c r="P7" s="32">
        <f>H7</f>
        <v>22</v>
      </c>
      <c r="Q7" s="88"/>
      <c r="R7" s="89"/>
      <c r="S7" s="67">
        <v>10</v>
      </c>
      <c r="T7" s="68"/>
      <c r="U7" s="90">
        <v>10</v>
      </c>
      <c r="V7" s="91"/>
      <c r="W7" s="32">
        <v>84</v>
      </c>
      <c r="X7" s="66">
        <v>16.399999999999999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1050</v>
      </c>
      <c r="DH7" s="69"/>
      <c r="DI7" s="70"/>
      <c r="DJ7" s="69"/>
    </row>
    <row r="8" spans="1:192" s="13" customFormat="1" ht="24" customHeight="1" thickBot="1">
      <c r="A8" s="72" t="s">
        <v>22</v>
      </c>
      <c r="B8" s="73">
        <f t="shared" ref="B8:J8" si="0">B6+B7</f>
        <v>1200</v>
      </c>
      <c r="C8" s="74">
        <f>C7+C6</f>
        <v>38575</v>
      </c>
      <c r="D8" s="75">
        <f t="shared" si="0"/>
        <v>289</v>
      </c>
      <c r="E8" s="35">
        <f t="shared" si="0"/>
        <v>272</v>
      </c>
      <c r="F8" s="35">
        <f>F6+F7</f>
        <v>271</v>
      </c>
      <c r="G8" s="35">
        <f t="shared" si="0"/>
        <v>267</v>
      </c>
      <c r="H8" s="35">
        <f t="shared" si="0"/>
        <v>313</v>
      </c>
      <c r="I8" s="35">
        <f t="shared" si="0"/>
        <v>309</v>
      </c>
      <c r="J8" s="73">
        <f t="shared" si="0"/>
        <v>41879</v>
      </c>
      <c r="K8" s="76">
        <f>F8/D8*100</f>
        <v>93.771626297577853</v>
      </c>
      <c r="L8" s="33">
        <f>H8*3.4/F8</f>
        <v>3.9269372693726941</v>
      </c>
      <c r="M8" s="77">
        <f>(M6+M7)/2</f>
        <v>3.2</v>
      </c>
      <c r="N8" s="78">
        <f>D8/B8*100</f>
        <v>24.083333333333336</v>
      </c>
      <c r="O8" s="78">
        <v>23.5</v>
      </c>
      <c r="P8" s="35">
        <f>P6+P7</f>
        <v>313</v>
      </c>
      <c r="Q8" s="35">
        <f>Q7+Q6</f>
        <v>53</v>
      </c>
      <c r="R8" s="35">
        <f>R7+R6</f>
        <v>0</v>
      </c>
      <c r="S8" s="35">
        <f>S7+S6</f>
        <v>39</v>
      </c>
      <c r="T8" s="35">
        <f>T7+T6</f>
        <v>7</v>
      </c>
      <c r="U8" s="35">
        <f>U6+U7</f>
        <v>189</v>
      </c>
      <c r="V8" s="36"/>
      <c r="W8" s="35">
        <f>W6+W7</f>
        <v>437</v>
      </c>
      <c r="X8" s="78">
        <v>23.3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6950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73</v>
      </c>
      <c r="B9" s="65">
        <v>410</v>
      </c>
      <c r="C9" s="97">
        <v>6832</v>
      </c>
      <c r="D9" s="67">
        <v>65</v>
      </c>
      <c r="E9" s="67">
        <v>71</v>
      </c>
      <c r="F9" s="67">
        <v>47</v>
      </c>
      <c r="G9" s="67">
        <v>55</v>
      </c>
      <c r="H9" s="67">
        <v>53</v>
      </c>
      <c r="I9" s="67">
        <v>61</v>
      </c>
      <c r="J9" s="65">
        <v>6023</v>
      </c>
      <c r="K9" s="39">
        <v>73</v>
      </c>
      <c r="L9" s="33">
        <v>3.8</v>
      </c>
      <c r="M9" s="98">
        <v>3.4</v>
      </c>
      <c r="N9" s="34">
        <v>15.9</v>
      </c>
      <c r="O9" s="66">
        <v>17.3</v>
      </c>
      <c r="P9" s="32">
        <f t="shared" ref="P9:P12" si="1">H9</f>
        <v>53</v>
      </c>
      <c r="Q9" s="88">
        <v>2</v>
      </c>
      <c r="R9" s="32"/>
      <c r="S9" s="81" t="s">
        <v>75</v>
      </c>
      <c r="T9" s="82"/>
      <c r="U9" s="99" t="s">
        <v>71</v>
      </c>
      <c r="V9" s="91"/>
      <c r="W9" s="81" t="s">
        <v>62</v>
      </c>
      <c r="X9" s="66">
        <v>22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2300</v>
      </c>
      <c r="DH9" s="69"/>
      <c r="DI9" s="70"/>
      <c r="DJ9" s="30"/>
      <c r="DL9" s="100"/>
    </row>
    <row r="10" spans="1:192" ht="21.75" customHeight="1" thickBot="1">
      <c r="A10" s="80" t="s">
        <v>31</v>
      </c>
      <c r="B10" s="97">
        <v>110</v>
      </c>
      <c r="C10" s="97">
        <v>1929</v>
      </c>
      <c r="D10" s="101">
        <v>15</v>
      </c>
      <c r="E10" s="101">
        <v>12</v>
      </c>
      <c r="F10" s="101">
        <v>14</v>
      </c>
      <c r="G10" s="101">
        <v>10</v>
      </c>
      <c r="H10" s="101">
        <v>15</v>
      </c>
      <c r="I10" s="67">
        <v>10</v>
      </c>
      <c r="J10" s="65">
        <v>1768</v>
      </c>
      <c r="K10" s="39">
        <f>F10/D10*100</f>
        <v>93.333333333333329</v>
      </c>
      <c r="L10" s="33">
        <v>3.8</v>
      </c>
      <c r="M10" s="83" t="s">
        <v>29</v>
      </c>
      <c r="N10" s="34">
        <f>D10/B10*100</f>
        <v>13.636363636363635</v>
      </c>
      <c r="O10" s="102">
        <v>16</v>
      </c>
      <c r="P10" s="32">
        <f>H10</f>
        <v>15</v>
      </c>
      <c r="Q10" s="103"/>
      <c r="R10" s="104"/>
      <c r="S10" s="26" t="s">
        <v>75</v>
      </c>
      <c r="T10" s="105"/>
      <c r="U10" s="106" t="s">
        <v>57</v>
      </c>
      <c r="V10" s="91"/>
      <c r="W10" s="26" t="s">
        <v>63</v>
      </c>
      <c r="X10" s="107">
        <v>20.3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8" t="s">
        <v>24</v>
      </c>
      <c r="B11" s="97">
        <v>157</v>
      </c>
      <c r="C11" s="97">
        <v>3652</v>
      </c>
      <c r="D11" s="101">
        <v>32</v>
      </c>
      <c r="E11" s="101">
        <v>19</v>
      </c>
      <c r="F11" s="101">
        <v>29</v>
      </c>
      <c r="G11" s="101">
        <v>15</v>
      </c>
      <c r="H11" s="101">
        <v>33</v>
      </c>
      <c r="I11" s="67">
        <v>16</v>
      </c>
      <c r="J11" s="65">
        <v>3659</v>
      </c>
      <c r="K11" s="39">
        <f>F11/D11*100</f>
        <v>90.625</v>
      </c>
      <c r="L11" s="33">
        <f t="shared" ref="L11:L19" si="2">H11*3.4/F11</f>
        <v>3.8689655172413793</v>
      </c>
      <c r="M11" s="83" t="s">
        <v>56</v>
      </c>
      <c r="N11" s="34">
        <f t="shared" ref="N11:N22" si="3">D11/B11*100</f>
        <v>20.382165605095544</v>
      </c>
      <c r="O11" s="66">
        <v>15.8</v>
      </c>
      <c r="P11" s="32">
        <f t="shared" si="1"/>
        <v>33</v>
      </c>
      <c r="Q11" s="109">
        <v>8</v>
      </c>
      <c r="R11" s="109"/>
      <c r="S11" s="26" t="s">
        <v>78</v>
      </c>
      <c r="T11" s="105"/>
      <c r="U11" s="105" t="s">
        <v>61</v>
      </c>
      <c r="V11" s="26"/>
      <c r="W11" s="26" t="s">
        <v>64</v>
      </c>
      <c r="X11" s="107">
        <v>25.2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10"/>
      <c r="DG11" s="111">
        <v>5200</v>
      </c>
      <c r="DH11" s="112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1605</v>
      </c>
      <c r="D12" s="67">
        <v>14</v>
      </c>
      <c r="E12" s="67">
        <v>12</v>
      </c>
      <c r="F12" s="67">
        <v>12</v>
      </c>
      <c r="G12" s="67">
        <v>10</v>
      </c>
      <c r="H12" s="67">
        <v>12</v>
      </c>
      <c r="I12" s="67">
        <v>10</v>
      </c>
      <c r="J12" s="65">
        <v>1350</v>
      </c>
      <c r="K12" s="39">
        <f t="shared" ref="K12:K23" si="4">F12/D12*100</f>
        <v>85.714285714285708</v>
      </c>
      <c r="L12" s="33">
        <f t="shared" si="2"/>
        <v>3.4</v>
      </c>
      <c r="M12" s="83" t="s">
        <v>19</v>
      </c>
      <c r="N12" s="34">
        <f t="shared" si="3"/>
        <v>13.333333333333334</v>
      </c>
      <c r="O12" s="66">
        <v>11.4</v>
      </c>
      <c r="P12" s="32">
        <f t="shared" si="1"/>
        <v>12</v>
      </c>
      <c r="Q12" s="32"/>
      <c r="R12" s="32"/>
      <c r="S12" s="81" t="s">
        <v>75</v>
      </c>
      <c r="T12" s="82"/>
      <c r="U12" s="82" t="s">
        <v>68</v>
      </c>
      <c r="V12" s="81"/>
      <c r="W12" s="81" t="s">
        <v>65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3"/>
      <c r="DI13" s="94"/>
      <c r="DJ13" s="30"/>
      <c r="DN13" s="95"/>
    </row>
    <row r="14" spans="1:192" ht="24.75" customHeight="1" thickBot="1">
      <c r="A14" s="80" t="s">
        <v>26</v>
      </c>
      <c r="B14" s="65">
        <v>200</v>
      </c>
      <c r="C14" s="65">
        <v>2020</v>
      </c>
      <c r="D14" s="67">
        <v>18</v>
      </c>
      <c r="E14" s="67">
        <v>18</v>
      </c>
      <c r="F14" s="67">
        <v>16</v>
      </c>
      <c r="G14" s="67">
        <v>15</v>
      </c>
      <c r="H14" s="67">
        <v>16</v>
      </c>
      <c r="I14" s="67">
        <v>15</v>
      </c>
      <c r="J14" s="65">
        <v>1750</v>
      </c>
      <c r="K14" s="39">
        <f t="shared" si="4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8.4</v>
      </c>
      <c r="P14" s="32">
        <f>H14</f>
        <v>16</v>
      </c>
      <c r="Q14" s="32">
        <v>2</v>
      </c>
      <c r="R14" s="32"/>
      <c r="S14" s="81" t="s">
        <v>76</v>
      </c>
      <c r="T14" s="82"/>
      <c r="U14" s="82" t="s">
        <v>69</v>
      </c>
      <c r="V14" s="81"/>
      <c r="W14" s="81" t="s">
        <v>66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3"/>
      <c r="DI14" s="94"/>
      <c r="DJ14" s="30"/>
    </row>
    <row r="15" spans="1:192" ht="32.25" customHeight="1" thickBot="1">
      <c r="A15" s="80" t="s">
        <v>44</v>
      </c>
      <c r="B15" s="65">
        <v>115</v>
      </c>
      <c r="C15" s="65">
        <v>427</v>
      </c>
      <c r="D15" s="67">
        <v>5</v>
      </c>
      <c r="E15" s="67">
        <v>6</v>
      </c>
      <c r="F15" s="67">
        <v>4</v>
      </c>
      <c r="G15" s="67">
        <v>4</v>
      </c>
      <c r="H15" s="67">
        <v>4</v>
      </c>
      <c r="I15" s="67">
        <v>4</v>
      </c>
      <c r="J15" s="65">
        <v>329</v>
      </c>
      <c r="K15" s="39">
        <f t="shared" si="4"/>
        <v>80</v>
      </c>
      <c r="L15" s="33">
        <f t="shared" si="2"/>
        <v>3.4</v>
      </c>
      <c r="M15" s="83" t="s">
        <v>27</v>
      </c>
      <c r="N15" s="34">
        <f t="shared" si="3"/>
        <v>4.3478260869565215</v>
      </c>
      <c r="O15" s="66">
        <v>5.2</v>
      </c>
      <c r="P15" s="32">
        <f t="shared" ref="P15" si="5">H15</f>
        <v>4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3"/>
      <c r="DI15" s="94"/>
      <c r="DJ15" s="30"/>
    </row>
    <row r="16" spans="1:192" ht="20.25" customHeight="1" thickBot="1">
      <c r="A16" s="80" t="s">
        <v>54</v>
      </c>
      <c r="B16" s="64">
        <v>20</v>
      </c>
      <c r="C16" s="64">
        <v>140</v>
      </c>
      <c r="D16" s="32">
        <v>2</v>
      </c>
      <c r="E16" s="32">
        <v>4</v>
      </c>
      <c r="F16" s="32">
        <v>2</v>
      </c>
      <c r="G16" s="32">
        <v>3</v>
      </c>
      <c r="H16" s="32">
        <v>2</v>
      </c>
      <c r="I16" s="32">
        <v>3</v>
      </c>
      <c r="J16" s="65">
        <v>140</v>
      </c>
      <c r="K16" s="39">
        <f t="shared" si="4"/>
        <v>100</v>
      </c>
      <c r="L16" s="33">
        <f t="shared" si="2"/>
        <v>3.4</v>
      </c>
      <c r="M16" s="83" t="s">
        <v>53</v>
      </c>
      <c r="N16" s="34">
        <f t="shared" si="3"/>
        <v>10</v>
      </c>
      <c r="O16" s="66">
        <v>2.5</v>
      </c>
      <c r="P16" s="113">
        <f t="shared" ref="P16:P19" si="6">H16</f>
        <v>2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3"/>
      <c r="DI16" s="94"/>
      <c r="DJ16" s="30"/>
    </row>
    <row r="17" spans="1:192" ht="27.75" customHeight="1" thickBot="1">
      <c r="A17" s="80" t="s">
        <v>28</v>
      </c>
      <c r="B17" s="65">
        <v>104</v>
      </c>
      <c r="C17" s="65">
        <v>638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518</v>
      </c>
      <c r="K17" s="39">
        <f t="shared" si="4"/>
        <v>85.714285714285708</v>
      </c>
      <c r="L17" s="33">
        <f t="shared" si="2"/>
        <v>3.4</v>
      </c>
      <c r="M17" s="83" t="s">
        <v>19</v>
      </c>
      <c r="N17" s="34">
        <f t="shared" si="3"/>
        <v>6.7307692307692308</v>
      </c>
      <c r="O17" s="66">
        <v>6.7</v>
      </c>
      <c r="P17" s="113">
        <f t="shared" si="6"/>
        <v>6</v>
      </c>
      <c r="Q17" s="32"/>
      <c r="R17" s="32"/>
      <c r="S17" s="81" t="s">
        <v>75</v>
      </c>
      <c r="T17" s="82"/>
      <c r="U17" s="116" t="s">
        <v>58</v>
      </c>
      <c r="V17" s="81"/>
      <c r="W17" s="81" t="s">
        <v>67</v>
      </c>
      <c r="X17" s="66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3"/>
      <c r="DI17" s="94"/>
      <c r="DJ17" s="30"/>
    </row>
    <row r="18" spans="1:192" ht="21.75" customHeight="1" thickBot="1">
      <c r="A18" s="80" t="s">
        <v>42</v>
      </c>
      <c r="B18" s="65">
        <v>60</v>
      </c>
      <c r="C18" s="65">
        <v>540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419</v>
      </c>
      <c r="K18" s="39">
        <f t="shared" si="4"/>
        <v>80</v>
      </c>
      <c r="L18" s="33">
        <f>H18*3.4/F18</f>
        <v>3.4</v>
      </c>
      <c r="M18" s="83" t="s">
        <v>29</v>
      </c>
      <c r="N18" s="34">
        <f t="shared" si="3"/>
        <v>8.3333333333333321</v>
      </c>
      <c r="O18" s="66">
        <v>8.3000000000000007</v>
      </c>
      <c r="P18" s="113">
        <f t="shared" si="6"/>
        <v>4</v>
      </c>
      <c r="Q18" s="32"/>
      <c r="R18" s="32"/>
      <c r="S18" s="81" t="s">
        <v>30</v>
      </c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3"/>
      <c r="DI18" s="94"/>
      <c r="DJ18" s="30"/>
    </row>
    <row r="19" spans="1:192" ht="21" customHeight="1" thickBot="1">
      <c r="A19" s="80" t="s">
        <v>40</v>
      </c>
      <c r="B19" s="65">
        <v>39</v>
      </c>
      <c r="C19" s="65">
        <v>350</v>
      </c>
      <c r="D19" s="67">
        <v>4</v>
      </c>
      <c r="E19" s="67">
        <v>4</v>
      </c>
      <c r="F19" s="67">
        <v>3</v>
      </c>
      <c r="G19" s="67">
        <v>3</v>
      </c>
      <c r="H19" s="67">
        <v>3</v>
      </c>
      <c r="I19" s="67">
        <v>3</v>
      </c>
      <c r="J19" s="65">
        <v>250</v>
      </c>
      <c r="K19" s="39">
        <f t="shared" si="4"/>
        <v>75</v>
      </c>
      <c r="L19" s="33">
        <f t="shared" si="2"/>
        <v>3.4</v>
      </c>
      <c r="M19" s="83" t="s">
        <v>30</v>
      </c>
      <c r="N19" s="34">
        <f t="shared" si="3"/>
        <v>10.256410256410255</v>
      </c>
      <c r="O19" s="66">
        <v>16</v>
      </c>
      <c r="P19" s="113">
        <f t="shared" si="6"/>
        <v>3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3"/>
      <c r="DI19" s="94"/>
      <c r="DJ19" s="30"/>
    </row>
    <row r="20" spans="1:192" ht="19.5" hidden="1" customHeight="1" thickBot="1">
      <c r="A20" s="80" t="s">
        <v>55</v>
      </c>
      <c r="B20" s="64"/>
      <c r="C20" s="64"/>
      <c r="D20" s="32"/>
      <c r="E20" s="32">
        <v>9</v>
      </c>
      <c r="F20" s="32"/>
      <c r="G20" s="32">
        <v>7</v>
      </c>
      <c r="H20" s="32"/>
      <c r="I20" s="32">
        <v>8</v>
      </c>
      <c r="J20" s="65"/>
      <c r="K20" s="39"/>
      <c r="L20" s="33"/>
      <c r="M20" s="83"/>
      <c r="N20" s="34"/>
      <c r="O20" s="66">
        <v>10.5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18133</v>
      </c>
      <c r="D22" s="42">
        <f>D9+D10+D11+D12+D13+D14+D15+D16+D17+D18+D19+D20+D21</f>
        <v>167</v>
      </c>
      <c r="E22" s="42">
        <f>E9+E10+E11+E12+E13+E14+E15+E16+E17+E18+E19+E20+E21</f>
        <v>167</v>
      </c>
      <c r="F22" s="42">
        <f>F9+F10+F11+F12+F13+F14+F15+F16+F17+F18+F19+F20+F21</f>
        <v>137</v>
      </c>
      <c r="G22" s="42">
        <f>G21+G20+G19+G18+G17+G16+G15+G14+G13+G12+G11+G10+G9</f>
        <v>131</v>
      </c>
      <c r="H22" s="42">
        <f>H21+H20+H19+H18+H17+H16+H15+H14+H13+H12+H11+H10+H9</f>
        <v>148</v>
      </c>
      <c r="I22" s="42">
        <f>I21+I20+I19+I18+I17+I16+I15+I14+I13+I12+I11+I10+I9</f>
        <v>140</v>
      </c>
      <c r="J22" s="41">
        <f>J21+J20+J19+J18+J17+J16+J15+J14+J13+J12+J11+J10+J9</f>
        <v>16206</v>
      </c>
      <c r="K22" s="39">
        <f t="shared" si="4"/>
        <v>82.035928143712582</v>
      </c>
      <c r="L22" s="33">
        <f>H22*3.4/F22</f>
        <v>3.6729927007299268</v>
      </c>
      <c r="M22" s="43">
        <f>(M9+M10+M11+M12+M14+M15+M16+M17+M18+M19)/10</f>
        <v>3.129</v>
      </c>
      <c r="N22" s="34">
        <f t="shared" si="3"/>
        <v>12.651515151515152</v>
      </c>
      <c r="O22" s="44">
        <v>11.6</v>
      </c>
      <c r="P22" s="32">
        <f>P21+P20+P19+P18+P17+P16+P15+P14+P13+P12+P11+P10+P9</f>
        <v>148</v>
      </c>
      <c r="Q22" s="32">
        <f t="shared" ref="Q22:U22" si="7">Q21+Q20+Q19+Q18+Q17+Q16+Q15+Q14+Q13+Q12+Q11+Q10+Q9</f>
        <v>12</v>
      </c>
      <c r="R22" s="32">
        <f t="shared" si="7"/>
        <v>0</v>
      </c>
      <c r="S22" s="32">
        <f t="shared" si="7"/>
        <v>36</v>
      </c>
      <c r="T22" s="32">
        <f t="shared" si="7"/>
        <v>0</v>
      </c>
      <c r="U22" s="32">
        <f t="shared" si="7"/>
        <v>202</v>
      </c>
      <c r="V22" s="45"/>
      <c r="W22" s="46">
        <f>W9+W10+W11+W12+W13+W14+W15+W16+W17+W18+W19+W20+W21</f>
        <v>299</v>
      </c>
      <c r="X22" s="47">
        <v>22.5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7500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56708</v>
      </c>
      <c r="D23" s="35">
        <f t="shared" ref="D23:J23" si="8">D22+D8</f>
        <v>456</v>
      </c>
      <c r="E23" s="35">
        <f t="shared" si="8"/>
        <v>439</v>
      </c>
      <c r="F23" s="55">
        <f t="shared" si="8"/>
        <v>408</v>
      </c>
      <c r="G23" s="55">
        <f t="shared" si="8"/>
        <v>398</v>
      </c>
      <c r="H23" s="35">
        <f t="shared" si="8"/>
        <v>461</v>
      </c>
      <c r="I23" s="35">
        <f t="shared" si="8"/>
        <v>449</v>
      </c>
      <c r="J23" s="37">
        <f t="shared" si="8"/>
        <v>58085</v>
      </c>
      <c r="K23" s="39">
        <f t="shared" si="4"/>
        <v>89.473684210526315</v>
      </c>
      <c r="L23" s="33">
        <f>H23*3.4/F23</f>
        <v>3.8416666666666663</v>
      </c>
      <c r="M23" s="56">
        <f>(M8+M22)/2</f>
        <v>3.1645000000000003</v>
      </c>
      <c r="N23" s="57">
        <f>D23/B23*100</f>
        <v>18.095238095238095</v>
      </c>
      <c r="O23" s="57">
        <v>16.899999999999999</v>
      </c>
      <c r="P23" s="58">
        <f>P22+P8</f>
        <v>461</v>
      </c>
      <c r="Q23" s="35">
        <f>Q22+Q8</f>
        <v>65</v>
      </c>
      <c r="R23" s="35">
        <f>R22+R8</f>
        <v>0</v>
      </c>
      <c r="S23" s="35">
        <f>S8+S22</f>
        <v>75</v>
      </c>
      <c r="T23" s="35">
        <f>T8+T22</f>
        <v>7</v>
      </c>
      <c r="U23" s="35">
        <f>U8+U22</f>
        <v>391</v>
      </c>
      <c r="V23" s="36"/>
      <c r="W23" s="35">
        <f>W8+W22</f>
        <v>736</v>
      </c>
      <c r="X23" s="57">
        <v>22.8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14450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60</v>
      </c>
      <c r="C24" s="22"/>
      <c r="D24" s="117">
        <f>D23-E23</f>
        <v>17</v>
      </c>
      <c r="E24" s="118"/>
      <c r="F24" s="117">
        <f>F23-G23</f>
        <v>10</v>
      </c>
      <c r="G24" s="118"/>
      <c r="H24" s="119">
        <f>H23-I23</f>
        <v>12</v>
      </c>
      <c r="I24" s="120"/>
      <c r="J24" s="14"/>
      <c r="K24" s="23"/>
      <c r="L24" s="24"/>
      <c r="M24" s="24"/>
      <c r="N24" s="24"/>
      <c r="O24" s="24"/>
      <c r="P24" s="25"/>
      <c r="Q24" s="26" t="s">
        <v>63</v>
      </c>
      <c r="R24" s="26" t="s">
        <v>30</v>
      </c>
      <c r="S24" s="26" t="s">
        <v>79</v>
      </c>
      <c r="T24" s="26" t="s">
        <v>72</v>
      </c>
      <c r="U24" s="26" t="s">
        <v>70</v>
      </c>
      <c r="V24" s="26" t="s">
        <v>80</v>
      </c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15070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2023-05-12T03:53:45Z</cp:lastPrinted>
  <dcterms:created xsi:type="dcterms:W3CDTF">2020-08-31T08:55:27Z</dcterms:created>
  <dcterms:modified xsi:type="dcterms:W3CDTF">2023-05-12T05:01:54Z</dcterms:modified>
</cp:coreProperties>
</file>