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" yWindow="0" windowWidth="22305" windowHeight="12765" tabRatio="599"/>
  </bookViews>
  <sheets>
    <sheet name="Лист1" sheetId="1" r:id="rId1"/>
    <sheet name="Лист2" sheetId="2" r:id="rId2"/>
  </sheets>
  <definedNames>
    <definedName name="_xlnm.Print_Area" localSheetId="0">Лист1!$A$1:$DJ$28</definedName>
  </definedNames>
  <calcPr calcId="125725"/>
</workbook>
</file>

<file path=xl/calcChain.xml><?xml version="1.0" encoding="utf-8"?>
<calcChain xmlns="http://schemas.openxmlformats.org/spreadsheetml/2006/main">
  <c r="D22" i="1"/>
  <c r="T8"/>
  <c r="S8"/>
  <c r="R8"/>
  <c r="Q8"/>
  <c r="K7"/>
  <c r="R22"/>
  <c r="S22"/>
  <c r="U22"/>
  <c r="DG22"/>
  <c r="C8"/>
  <c r="F8"/>
  <c r="M22"/>
  <c r="L16"/>
  <c r="K16"/>
  <c r="N16"/>
  <c r="N10"/>
  <c r="K10"/>
  <c r="K11"/>
  <c r="DJ8"/>
  <c r="DG8"/>
  <c r="W8"/>
  <c r="U8"/>
  <c r="M8"/>
  <c r="J8"/>
  <c r="I8"/>
  <c r="H8"/>
  <c r="G8"/>
  <c r="E8"/>
  <c r="D8"/>
  <c r="B8"/>
  <c r="K15"/>
  <c r="L15"/>
  <c r="N15"/>
  <c r="P15"/>
  <c r="P20"/>
  <c r="W22"/>
  <c r="Q22"/>
  <c r="T22"/>
  <c r="H22"/>
  <c r="I22"/>
  <c r="C22"/>
  <c r="E22"/>
  <c r="F22"/>
  <c r="B22"/>
  <c r="P14"/>
  <c r="P12"/>
  <c r="P11"/>
  <c r="P10"/>
  <c r="P9"/>
  <c r="P7"/>
  <c r="P6"/>
  <c r="P8" l="1"/>
  <c r="N14"/>
  <c r="G22" l="1"/>
  <c r="J22" l="1"/>
  <c r="Q23" l="1"/>
  <c r="C23"/>
  <c r="N12" l="1"/>
  <c r="L17" l="1"/>
  <c r="T23" l="1"/>
  <c r="S23"/>
  <c r="J23"/>
  <c r="I23"/>
  <c r="H23"/>
  <c r="G23"/>
  <c r="E23"/>
  <c r="D23" l="1"/>
  <c r="N8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L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<sst xmlns="http://schemas.openxmlformats.org/spreadsheetml/2006/main" count="227" uniqueCount="79">
  <si>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</si>
  <si>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</si>
  <si>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</si>
  <si>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</si>
  <si>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</si>
  <si>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</si>
  <si>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</si>
  <si>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</si>
  <si>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</si>
  <si>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</si>
  <si>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</si>
  <si>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</si>
  <si>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</si>
  <si>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</si>
  <si>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</si>
  <si>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</si>
  <si>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</si>
  <si>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</si>
  <si>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</si>
  <si>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</si>
  <si>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</si>
  <si>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</si>
  <si>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</si>
  <si>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</si>
  <si>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</si>
  <si>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</si>
  <si>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</si>
  <si>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</si>
  <si>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</si>
  <si>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</si>
  <si>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</si>
  <si>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</si>
  <si>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</si>
  <si>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</si>
  <si>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</si>
  <si>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</si>
  <si>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</si>
  <si>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</si>
  <si>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</si>
  <si>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</si>
  <si>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</si>
  <si>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2022</t>
  </si>
  <si>
    <t>КФХ Староворцев С.В.</t>
  </si>
  <si>
    <t>подкормка зел.массой тонн</t>
  </si>
  <si>
    <t>КФХ Орлов Д.Д.</t>
  </si>
  <si>
    <t>телок с 01.10.22</t>
  </si>
  <si>
    <t>Ф</t>
  </si>
  <si>
    <r>
      <t xml:space="preserve">в а  л, ц              </t>
    </r>
    <r>
      <rPr>
        <sz val="8"/>
        <rFont val="Arial Narrow"/>
        <family val="2"/>
        <charset val="204"/>
      </rPr>
      <t>2023г  2022г.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</si>
  <si>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2023г. 2022г.</t>
    </r>
  </si>
  <si>
    <r>
      <t xml:space="preserve">зачет, </t>
    </r>
    <r>
      <rPr>
        <sz val="8"/>
        <rFont val="Arial Narrow"/>
        <family val="2"/>
        <charset val="204"/>
      </rPr>
      <t>ц     2023г.  2022г.</t>
    </r>
  </si>
  <si>
    <t>зачет с начала 2023  года,ц</t>
  </si>
  <si>
    <t>вал. надой с начала 2023 года,ц</t>
  </si>
  <si>
    <t>2023</t>
  </si>
  <si>
    <t>3,0</t>
  </si>
  <si>
    <t>КФХ Вяткина Т.М.</t>
  </si>
  <si>
    <t>3,35</t>
  </si>
  <si>
    <t>18</t>
  </si>
  <si>
    <t>2</t>
  </si>
  <si>
    <t>2600</t>
  </si>
  <si>
    <t>53</t>
  </si>
  <si>
    <t>24</t>
  </si>
  <si>
    <t>95</t>
  </si>
  <si>
    <t>503</t>
  </si>
  <si>
    <t>КФХ Барсумян А.Д.</t>
  </si>
  <si>
    <t>66</t>
  </si>
  <si>
    <t>9</t>
  </si>
  <si>
    <t>32</t>
  </si>
  <si>
    <t>15</t>
  </si>
  <si>
    <t>7</t>
  </si>
  <si>
    <t>8</t>
  </si>
  <si>
    <t>12</t>
  </si>
  <si>
    <t>5</t>
  </si>
  <si>
    <t>КФХ Боченков С.В.</t>
  </si>
  <si>
    <t>0</t>
  </si>
  <si>
    <t>СВОДКА ПО НАДОЮ МОЛОКА ЗА  02.08.2023 года</t>
  </si>
  <si>
    <t>6</t>
  </si>
  <si>
    <t>28</t>
  </si>
  <si>
    <t>3,33</t>
  </si>
  <si>
    <t>Надой н/т коров на 01.08. 2023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</si>
</sst>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DG15" sqref="DG1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5703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7" t="s">
        <v>74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</row>
    <row r="2" spans="1:192" ht="12.75" customHeight="1">
      <c r="A2" s="118" t="s">
        <v>23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19" t="s">
        <v>0</v>
      </c>
      <c r="B4" s="121" t="s">
        <v>1</v>
      </c>
      <c r="C4" s="123" t="s">
        <v>51</v>
      </c>
      <c r="D4" s="124" t="s">
        <v>2</v>
      </c>
      <c r="E4" s="125"/>
      <c r="F4" s="125"/>
      <c r="G4" s="125"/>
      <c r="H4" s="125"/>
      <c r="I4" s="126"/>
      <c r="J4" s="119" t="s">
        <v>50</v>
      </c>
      <c r="K4" s="127" t="s">
        <v>3</v>
      </c>
      <c r="L4" s="119" t="s">
        <v>4</v>
      </c>
      <c r="M4" s="119" t="s">
        <v>5</v>
      </c>
      <c r="N4" s="134" t="s">
        <v>6</v>
      </c>
      <c r="O4" s="135"/>
      <c r="P4" s="119" t="s">
        <v>38</v>
      </c>
      <c r="Q4" s="142" t="s">
        <v>7</v>
      </c>
      <c r="R4" s="143"/>
      <c r="S4" s="124" t="s">
        <v>8</v>
      </c>
      <c r="T4" s="125"/>
      <c r="U4" s="126"/>
      <c r="V4" s="127" t="s">
        <v>9</v>
      </c>
      <c r="W4" s="144" t="s">
        <v>78</v>
      </c>
      <c r="X4" s="145"/>
      <c r="Y4" s="8" t="s">
        <v>46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0" t="s">
        <v>10</v>
      </c>
      <c r="DH4" s="140" t="s">
        <v>10</v>
      </c>
      <c r="DI4" s="129" t="s">
        <v>11</v>
      </c>
      <c r="DJ4" s="131" t="s">
        <v>43</v>
      </c>
    </row>
    <row r="5" spans="1:192" ht="53.25" customHeight="1" thickBot="1">
      <c r="A5" s="120"/>
      <c r="B5" s="122"/>
      <c r="C5" s="123"/>
      <c r="D5" s="132" t="s">
        <v>47</v>
      </c>
      <c r="E5" s="133"/>
      <c r="F5" s="132" t="s">
        <v>48</v>
      </c>
      <c r="G5" s="133"/>
      <c r="H5" s="132" t="s">
        <v>49</v>
      </c>
      <c r="I5" s="133"/>
      <c r="J5" s="120"/>
      <c r="K5" s="128"/>
      <c r="L5" s="120"/>
      <c r="M5" s="120"/>
      <c r="N5" s="78" t="s">
        <v>52</v>
      </c>
      <c r="O5" s="78" t="s">
        <v>41</v>
      </c>
      <c r="P5" s="120"/>
      <c r="Q5" s="9" t="s">
        <v>12</v>
      </c>
      <c r="R5" s="10" t="s">
        <v>13</v>
      </c>
      <c r="S5" s="11" t="s">
        <v>14</v>
      </c>
      <c r="T5" s="18" t="s">
        <v>15</v>
      </c>
      <c r="U5" s="19" t="s">
        <v>45</v>
      </c>
      <c r="V5" s="128"/>
      <c r="W5" s="77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1"/>
      <c r="DH5" s="141"/>
      <c r="DI5" s="130"/>
      <c r="DJ5" s="131"/>
    </row>
    <row r="6" spans="1:192" ht="39" customHeight="1" thickBot="1">
      <c r="A6" s="79" t="s">
        <v>18</v>
      </c>
      <c r="B6" s="64">
        <v>960</v>
      </c>
      <c r="C6" s="65">
        <v>57275</v>
      </c>
      <c r="D6" s="32">
        <v>230</v>
      </c>
      <c r="E6" s="32">
        <v>223</v>
      </c>
      <c r="F6" s="32">
        <v>209</v>
      </c>
      <c r="G6" s="32">
        <v>212</v>
      </c>
      <c r="H6" s="32">
        <v>229</v>
      </c>
      <c r="I6" s="32">
        <v>231</v>
      </c>
      <c r="J6" s="65">
        <v>62535</v>
      </c>
      <c r="K6" s="80">
        <v>94</v>
      </c>
      <c r="L6" s="33">
        <v>3.8</v>
      </c>
      <c r="M6" s="81" t="s">
        <v>77</v>
      </c>
      <c r="N6" s="34">
        <v>23.9</v>
      </c>
      <c r="O6" s="66">
        <v>24.2</v>
      </c>
      <c r="P6" s="32">
        <f>H6</f>
        <v>229</v>
      </c>
      <c r="Q6" s="82">
        <v>22</v>
      </c>
      <c r="R6" s="83" t="s">
        <v>57</v>
      </c>
      <c r="S6" s="67">
        <v>23</v>
      </c>
      <c r="T6" s="68"/>
      <c r="U6" s="84">
        <v>180</v>
      </c>
      <c r="V6" s="85"/>
      <c r="W6" s="32">
        <v>224</v>
      </c>
      <c r="X6" s="66">
        <v>30.7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86">
        <v>7200</v>
      </c>
      <c r="DH6" s="69"/>
      <c r="DI6" s="70"/>
      <c r="DJ6" s="69"/>
    </row>
    <row r="7" spans="1:192" ht="28.5" customHeight="1" thickBot="1">
      <c r="A7" s="79" t="s">
        <v>20</v>
      </c>
      <c r="B7" s="64">
        <v>250</v>
      </c>
      <c r="C7" s="87">
        <v>3771</v>
      </c>
      <c r="D7" s="32">
        <v>20</v>
      </c>
      <c r="E7" s="32">
        <v>20</v>
      </c>
      <c r="F7" s="32">
        <v>19</v>
      </c>
      <c r="G7" s="32">
        <v>15</v>
      </c>
      <c r="H7" s="32">
        <v>20</v>
      </c>
      <c r="I7" s="32">
        <v>15</v>
      </c>
      <c r="J7" s="65">
        <v>3530</v>
      </c>
      <c r="K7" s="80">
        <f>F7/D7*100</f>
        <v>95</v>
      </c>
      <c r="L7" s="33">
        <v>3.8</v>
      </c>
      <c r="M7" s="81" t="s">
        <v>21</v>
      </c>
      <c r="N7" s="34">
        <f>D7/B7*100</f>
        <v>8</v>
      </c>
      <c r="O7" s="66">
        <v>8</v>
      </c>
      <c r="P7" s="32">
        <f>H7</f>
        <v>20</v>
      </c>
      <c r="Q7" s="82"/>
      <c r="R7" s="83"/>
      <c r="S7" s="67"/>
      <c r="T7" s="68"/>
      <c r="U7" s="84">
        <v>15</v>
      </c>
      <c r="V7" s="85"/>
      <c r="W7" s="32">
        <v>21</v>
      </c>
      <c r="X7" s="66">
        <v>16.7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71">
        <v>1200</v>
      </c>
      <c r="DH7" s="69"/>
      <c r="DI7" s="70"/>
      <c r="DJ7" s="69"/>
    </row>
    <row r="8" spans="1:192" s="13" customFormat="1" ht="23.25" customHeight="1" thickBot="1">
      <c r="A8" s="88" t="s">
        <v>22</v>
      </c>
      <c r="B8" s="89">
        <f t="shared" ref="B8:J8" si="0">B6+B7</f>
        <v>1210</v>
      </c>
      <c r="C8" s="90">
        <f>C7+C6</f>
        <v>61046</v>
      </c>
      <c r="D8" s="91">
        <f t="shared" si="0"/>
        <v>250</v>
      </c>
      <c r="E8" s="35">
        <f t="shared" si="0"/>
        <v>243</v>
      </c>
      <c r="F8" s="35">
        <f>F6+F7</f>
        <v>228</v>
      </c>
      <c r="G8" s="35">
        <f t="shared" si="0"/>
        <v>227</v>
      </c>
      <c r="H8" s="35">
        <f t="shared" si="0"/>
        <v>249</v>
      </c>
      <c r="I8" s="35">
        <f t="shared" si="0"/>
        <v>246</v>
      </c>
      <c r="J8" s="89">
        <f t="shared" si="0"/>
        <v>66065</v>
      </c>
      <c r="K8" s="92">
        <f>F8/D8*100</f>
        <v>91.2</v>
      </c>
      <c r="L8" s="33">
        <f>H8*3.4/F8</f>
        <v>3.7131578947368422</v>
      </c>
      <c r="M8" s="93">
        <f>(M6+M7)/2</f>
        <v>3.24</v>
      </c>
      <c r="N8" s="94">
        <f>D8/B8*100</f>
        <v>20.66115702479339</v>
      </c>
      <c r="O8" s="94">
        <v>20.8</v>
      </c>
      <c r="P8" s="35">
        <f t="shared" ref="P8:U8" si="1">P6+P7</f>
        <v>249</v>
      </c>
      <c r="Q8" s="35">
        <f t="shared" si="1"/>
        <v>22</v>
      </c>
      <c r="R8" s="35">
        <f t="shared" si="1"/>
        <v>2</v>
      </c>
      <c r="S8" s="35">
        <f t="shared" si="1"/>
        <v>23</v>
      </c>
      <c r="T8" s="35">
        <f t="shared" si="1"/>
        <v>0</v>
      </c>
      <c r="U8" s="35">
        <f t="shared" si="1"/>
        <v>195</v>
      </c>
      <c r="V8" s="36"/>
      <c r="W8" s="35">
        <f>W6+W7</f>
        <v>245</v>
      </c>
      <c r="X8" s="94">
        <v>23.7</v>
      </c>
      <c r="Y8" s="35" t="e">
        <f>Y6+#REF!+#REF!+Y7</f>
        <v>#REF!</v>
      </c>
      <c r="Z8" s="35" t="e">
        <f>Z6+#REF!+#REF!+Z7</f>
        <v>#REF!</v>
      </c>
      <c r="AA8" s="35" t="e">
        <f>AA6+#REF!+#REF!+AA7</f>
        <v>#REF!</v>
      </c>
      <c r="AB8" s="35" t="e">
        <f>AB6+#REF!+#REF!+AB7</f>
        <v>#REF!</v>
      </c>
      <c r="AC8" s="35" t="e">
        <f>AC6+#REF!+#REF!+AC7</f>
        <v>#REF!</v>
      </c>
      <c r="AD8" s="35" t="e">
        <f>AD6+#REF!+#REF!+AD7</f>
        <v>#REF!</v>
      </c>
      <c r="AE8" s="35" t="e">
        <f>AE6+#REF!+#REF!+AE7</f>
        <v>#REF!</v>
      </c>
      <c r="AF8" s="35" t="e">
        <f>AF6+#REF!+#REF!+AF7</f>
        <v>#REF!</v>
      </c>
      <c r="AG8" s="35" t="e">
        <f>AG6+#REF!+#REF!+AG7</f>
        <v>#REF!</v>
      </c>
      <c r="AH8" s="35" t="e">
        <f>AH6+#REF!+#REF!+AH7</f>
        <v>#REF!</v>
      </c>
      <c r="AI8" s="35" t="e">
        <f>AI6+#REF!+#REF!+AI7</f>
        <v>#REF!</v>
      </c>
      <c r="AJ8" s="35" t="e">
        <f>AJ6+#REF!+#REF!+AJ7</f>
        <v>#REF!</v>
      </c>
      <c r="AK8" s="35" t="e">
        <f>AK6+#REF!+#REF!+AK7</f>
        <v>#REF!</v>
      </c>
      <c r="AL8" s="35" t="e">
        <f>AL6+#REF!+#REF!+AL7</f>
        <v>#REF!</v>
      </c>
      <c r="AM8" s="35" t="e">
        <f>AM6+#REF!+#REF!+AM7</f>
        <v>#REF!</v>
      </c>
      <c r="AN8" s="35" t="e">
        <f>AN6+#REF!+#REF!+AN7</f>
        <v>#REF!</v>
      </c>
      <c r="AO8" s="35" t="e">
        <f>AO6+#REF!+#REF!+AO7</f>
        <v>#REF!</v>
      </c>
      <c r="AP8" s="35" t="e">
        <f>AP6+#REF!+#REF!+AP7</f>
        <v>#REF!</v>
      </c>
      <c r="AQ8" s="35" t="e">
        <f>AQ6+#REF!+#REF!+AQ7</f>
        <v>#REF!</v>
      </c>
      <c r="AR8" s="35" t="e">
        <f>AR6+#REF!+#REF!+AR7</f>
        <v>#REF!</v>
      </c>
      <c r="AS8" s="35" t="e">
        <f>AS6+#REF!+#REF!+AS7</f>
        <v>#REF!</v>
      </c>
      <c r="AT8" s="35" t="e">
        <f>AT6+#REF!+#REF!+AT7</f>
        <v>#REF!</v>
      </c>
      <c r="AU8" s="35" t="e">
        <f>AU6+#REF!+#REF!+AU7</f>
        <v>#REF!</v>
      </c>
      <c r="AV8" s="35" t="e">
        <f>AV6+#REF!+#REF!+AV7</f>
        <v>#REF!</v>
      </c>
      <c r="AW8" s="35" t="e">
        <f>AW6+#REF!+#REF!+AW7</f>
        <v>#REF!</v>
      </c>
      <c r="AX8" s="35" t="e">
        <f>AX6+#REF!+#REF!+AX7</f>
        <v>#REF!</v>
      </c>
      <c r="AY8" s="35" t="e">
        <f>AY6+#REF!+#REF!+AY7</f>
        <v>#REF!</v>
      </c>
      <c r="AZ8" s="35" t="e">
        <f>AZ6+#REF!+#REF!+AZ7</f>
        <v>#REF!</v>
      </c>
      <c r="BA8" s="35" t="e">
        <f>BA6+#REF!+#REF!+BA7</f>
        <v>#REF!</v>
      </c>
      <c r="BB8" s="35" t="e">
        <f>BB6+#REF!+#REF!+BB7</f>
        <v>#REF!</v>
      </c>
      <c r="BC8" s="35" t="e">
        <f>BC6+#REF!+#REF!+BC7</f>
        <v>#REF!</v>
      </c>
      <c r="BD8" s="35" t="e">
        <f>BD6+#REF!+#REF!+BD7</f>
        <v>#REF!</v>
      </c>
      <c r="BE8" s="35" t="e">
        <f>BE6+#REF!+#REF!+BE7</f>
        <v>#REF!</v>
      </c>
      <c r="BF8" s="35" t="e">
        <f>BF6+#REF!+#REF!+BF7</f>
        <v>#REF!</v>
      </c>
      <c r="BG8" s="35" t="e">
        <f>BG6+#REF!+#REF!+BG7</f>
        <v>#REF!</v>
      </c>
      <c r="BH8" s="35" t="e">
        <f>BH6+#REF!+#REF!+BH7</f>
        <v>#REF!</v>
      </c>
      <c r="BI8" s="35" t="e">
        <f>BI6+#REF!+#REF!+BI7</f>
        <v>#REF!</v>
      </c>
      <c r="BJ8" s="35" t="e">
        <f>BJ6+#REF!+#REF!+BJ7</f>
        <v>#REF!</v>
      </c>
      <c r="BK8" s="35" t="e">
        <f>BK6+#REF!+#REF!+BK7</f>
        <v>#REF!</v>
      </c>
      <c r="BL8" s="35" t="e">
        <f>BL6+#REF!+#REF!+BL7</f>
        <v>#REF!</v>
      </c>
      <c r="BM8" s="35" t="e">
        <f>BM6+#REF!+#REF!+BM7</f>
        <v>#REF!</v>
      </c>
      <c r="BN8" s="35" t="e">
        <f>BN6+#REF!+#REF!+BN7</f>
        <v>#REF!</v>
      </c>
      <c r="BO8" s="35" t="e">
        <f>BO6+#REF!+#REF!+BO7</f>
        <v>#REF!</v>
      </c>
      <c r="BP8" s="35" t="e">
        <f>BP6+#REF!+#REF!+BP7</f>
        <v>#REF!</v>
      </c>
      <c r="BQ8" s="35" t="e">
        <f>BQ6+#REF!+#REF!+BQ7</f>
        <v>#REF!</v>
      </c>
      <c r="BR8" s="35" t="e">
        <f>BR6+#REF!+#REF!+BR7</f>
        <v>#REF!</v>
      </c>
      <c r="BS8" s="35" t="e">
        <f>BS6+#REF!+#REF!+BS7</f>
        <v>#REF!</v>
      </c>
      <c r="BT8" s="35" t="e">
        <f>BT6+#REF!+#REF!+BT7</f>
        <v>#REF!</v>
      </c>
      <c r="BU8" s="35" t="e">
        <f>BU6+#REF!+#REF!+BU7</f>
        <v>#REF!</v>
      </c>
      <c r="BV8" s="35" t="e">
        <f>BV6+#REF!+#REF!+BV7</f>
        <v>#REF!</v>
      </c>
      <c r="BW8" s="35" t="e">
        <f>BW6+#REF!+#REF!+BW7</f>
        <v>#REF!</v>
      </c>
      <c r="BX8" s="35" t="e">
        <f>BX6+#REF!+#REF!+BX7</f>
        <v>#REF!</v>
      </c>
      <c r="BY8" s="35" t="e">
        <f>BY6+#REF!+#REF!+BY7</f>
        <v>#REF!</v>
      </c>
      <c r="BZ8" s="35" t="e">
        <f>BZ6+#REF!+#REF!+BZ7</f>
        <v>#REF!</v>
      </c>
      <c r="CA8" s="35" t="e">
        <f>CA6+#REF!+#REF!+CA7</f>
        <v>#REF!</v>
      </c>
      <c r="CB8" s="35" t="e">
        <f>CB6+#REF!+#REF!+CB7</f>
        <v>#REF!</v>
      </c>
      <c r="CC8" s="35" t="e">
        <f>CC6+#REF!+#REF!+CC7</f>
        <v>#REF!</v>
      </c>
      <c r="CD8" s="35" t="e">
        <f>CD6+#REF!+#REF!+CD7</f>
        <v>#REF!</v>
      </c>
      <c r="CE8" s="35" t="e">
        <f>CE6+#REF!+#REF!+CE7</f>
        <v>#REF!</v>
      </c>
      <c r="CF8" s="35" t="e">
        <f>CF6+#REF!+#REF!+CF7</f>
        <v>#REF!</v>
      </c>
      <c r="CG8" s="35" t="e">
        <f>CG6+#REF!+#REF!+CG7</f>
        <v>#REF!</v>
      </c>
      <c r="CH8" s="35" t="e">
        <f>CH6+#REF!+#REF!+CH7</f>
        <v>#REF!</v>
      </c>
      <c r="CI8" s="35" t="e">
        <f>CI6+#REF!+#REF!+CI7</f>
        <v>#REF!</v>
      </c>
      <c r="CJ8" s="35" t="e">
        <f>CJ6+#REF!+#REF!+CJ7</f>
        <v>#REF!</v>
      </c>
      <c r="CK8" s="35" t="e">
        <f>CK6+#REF!+#REF!+CK7</f>
        <v>#REF!</v>
      </c>
      <c r="CL8" s="35" t="e">
        <f>CL6+#REF!+#REF!+CL7</f>
        <v>#REF!</v>
      </c>
      <c r="CM8" s="35" t="e">
        <f>CM6+#REF!+#REF!+CM7</f>
        <v>#REF!</v>
      </c>
      <c r="CN8" s="35" t="e">
        <f>CN6+#REF!+#REF!+CN7</f>
        <v>#REF!</v>
      </c>
      <c r="CO8" s="35" t="e">
        <f>CO6+#REF!+#REF!+CO7</f>
        <v>#REF!</v>
      </c>
      <c r="CP8" s="35" t="e">
        <f>CP6+#REF!+#REF!+CP7</f>
        <v>#REF!</v>
      </c>
      <c r="CQ8" s="35" t="e">
        <f>CQ6+#REF!+#REF!+CQ7</f>
        <v>#REF!</v>
      </c>
      <c r="CR8" s="35" t="e">
        <f>CR6+#REF!+#REF!+CR7</f>
        <v>#REF!</v>
      </c>
      <c r="CS8" s="35" t="e">
        <f>CS6+#REF!+#REF!+CS7</f>
        <v>#REF!</v>
      </c>
      <c r="CT8" s="35" t="e">
        <f>CT6+#REF!+#REF!+CT7</f>
        <v>#REF!</v>
      </c>
      <c r="CU8" s="35" t="e">
        <f>CU6+#REF!+#REF!+CU7</f>
        <v>#REF!</v>
      </c>
      <c r="CV8" s="35" t="e">
        <f>CV6+#REF!+#REF!+CV7</f>
        <v>#REF!</v>
      </c>
      <c r="CW8" s="35" t="e">
        <f>CW6+#REF!+#REF!+CW7</f>
        <v>#REF!</v>
      </c>
      <c r="CX8" s="35" t="e">
        <f>CX6+#REF!+#REF!+CX7</f>
        <v>#REF!</v>
      </c>
      <c r="CY8" s="35" t="e">
        <f>CY6+#REF!+#REF!+CY7</f>
        <v>#REF!</v>
      </c>
      <c r="CZ8" s="35" t="e">
        <f>CZ6+#REF!+#REF!+CZ7</f>
        <v>#REF!</v>
      </c>
      <c r="DA8" s="35" t="e">
        <f>DA6+#REF!+#REF!+DA7</f>
        <v>#REF!</v>
      </c>
      <c r="DB8" s="35" t="e">
        <f>DB6+#REF!+#REF!+DB7</f>
        <v>#REF!</v>
      </c>
      <c r="DC8" s="35" t="e">
        <f>DC6+#REF!+#REF!+DC7</f>
        <v>#REF!</v>
      </c>
      <c r="DD8" s="35" t="e">
        <f>DD6+#REF!+#REF!+DD7</f>
        <v>#REF!</v>
      </c>
      <c r="DE8" s="35" t="e">
        <f>DE6+#REF!+#REF!+DE7</f>
        <v>#REF!</v>
      </c>
      <c r="DF8" s="35" t="e">
        <f>DF6+#REF!+#REF!+DF7</f>
        <v>#REF!</v>
      </c>
      <c r="DG8" s="37">
        <f>DG6+DG7</f>
        <v>8400</v>
      </c>
      <c r="DH8" s="35" t="e">
        <f>DH6+#REF!+#REF!+DH7</f>
        <v>#REF!</v>
      </c>
      <c r="DI8" s="95" t="e">
        <f>DI6+#REF!+#REF!+DI7</f>
        <v>#REF!</v>
      </c>
      <c r="DJ8" s="68">
        <f>DJ6+DJ7</f>
        <v>0</v>
      </c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</row>
    <row r="9" spans="1:192" ht="21.75" customHeight="1" thickBot="1">
      <c r="A9" s="72" t="s">
        <v>72</v>
      </c>
      <c r="B9" s="65">
        <v>410</v>
      </c>
      <c r="C9" s="96">
        <v>11484</v>
      </c>
      <c r="D9" s="67">
        <v>50</v>
      </c>
      <c r="E9" s="67">
        <v>50</v>
      </c>
      <c r="F9" s="67">
        <v>36</v>
      </c>
      <c r="G9" s="67">
        <v>39</v>
      </c>
      <c r="H9" s="67">
        <v>41</v>
      </c>
      <c r="I9" s="67">
        <v>44</v>
      </c>
      <c r="J9" s="65">
        <v>9767</v>
      </c>
      <c r="K9" s="39">
        <v>72</v>
      </c>
      <c r="L9" s="33">
        <v>3.8</v>
      </c>
      <c r="M9" s="97">
        <v>3.4</v>
      </c>
      <c r="N9" s="34">
        <v>12.2</v>
      </c>
      <c r="O9" s="66">
        <v>12.2</v>
      </c>
      <c r="P9" s="32">
        <f t="shared" ref="P9:P12" si="2">H9</f>
        <v>41</v>
      </c>
      <c r="Q9" s="82"/>
      <c r="R9" s="32"/>
      <c r="S9" s="73"/>
      <c r="T9" s="74"/>
      <c r="U9" s="98" t="s">
        <v>61</v>
      </c>
      <c r="V9" s="85"/>
      <c r="W9" s="73" t="s">
        <v>64</v>
      </c>
      <c r="X9" s="66">
        <v>20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71">
        <v>3550</v>
      </c>
      <c r="DH9" s="69"/>
      <c r="DI9" s="70"/>
      <c r="DJ9" s="30"/>
      <c r="DL9" s="116"/>
    </row>
    <row r="10" spans="1:192" ht="21.75" customHeight="1" thickBot="1">
      <c r="A10" s="72" t="s">
        <v>31</v>
      </c>
      <c r="B10" s="96">
        <v>110</v>
      </c>
      <c r="C10" s="96">
        <v>3217</v>
      </c>
      <c r="D10" s="99">
        <v>16</v>
      </c>
      <c r="E10" s="99">
        <v>11</v>
      </c>
      <c r="F10" s="99">
        <v>15</v>
      </c>
      <c r="G10" s="99">
        <v>9</v>
      </c>
      <c r="H10" s="99">
        <v>16</v>
      </c>
      <c r="I10" s="67">
        <v>10</v>
      </c>
      <c r="J10" s="65">
        <v>2958</v>
      </c>
      <c r="K10" s="39">
        <f>F10/D10*100</f>
        <v>93.75</v>
      </c>
      <c r="L10" s="33">
        <v>3.8</v>
      </c>
      <c r="M10" s="75" t="s">
        <v>29</v>
      </c>
      <c r="N10" s="34">
        <f>D10/B10*100</f>
        <v>14.545454545454545</v>
      </c>
      <c r="O10" s="100">
        <v>13.8</v>
      </c>
      <c r="P10" s="32">
        <f>H10</f>
        <v>16</v>
      </c>
      <c r="Q10" s="101"/>
      <c r="R10" s="102"/>
      <c r="S10" s="26"/>
      <c r="T10" s="103"/>
      <c r="U10" s="104" t="s">
        <v>56</v>
      </c>
      <c r="V10" s="85"/>
      <c r="W10" s="26" t="s">
        <v>65</v>
      </c>
      <c r="X10" s="105">
        <v>20.2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71">
        <v>500</v>
      </c>
      <c r="DH10" s="69"/>
      <c r="DI10" s="70"/>
      <c r="DJ10" s="30"/>
    </row>
    <row r="11" spans="1:192" ht="22.5" customHeight="1" thickBot="1">
      <c r="A11" s="106" t="s">
        <v>24</v>
      </c>
      <c r="B11" s="96">
        <v>157</v>
      </c>
      <c r="C11" s="96">
        <v>6014</v>
      </c>
      <c r="D11" s="99">
        <v>24</v>
      </c>
      <c r="E11" s="99">
        <v>20</v>
      </c>
      <c r="F11" s="99">
        <v>21</v>
      </c>
      <c r="G11" s="99">
        <v>16</v>
      </c>
      <c r="H11" s="99">
        <v>24</v>
      </c>
      <c r="I11" s="67">
        <v>17</v>
      </c>
      <c r="J11" s="65">
        <v>6321</v>
      </c>
      <c r="K11" s="39">
        <f>F11/D11*100</f>
        <v>87.5</v>
      </c>
      <c r="L11" s="33">
        <f t="shared" ref="L11:L19" si="3">H11*3.4/F11</f>
        <v>3.8857142857142852</v>
      </c>
      <c r="M11" s="75" t="s">
        <v>55</v>
      </c>
      <c r="N11" s="34">
        <v>15.3</v>
      </c>
      <c r="O11" s="66">
        <v>16.7</v>
      </c>
      <c r="P11" s="32">
        <f t="shared" si="2"/>
        <v>24</v>
      </c>
      <c r="Q11" s="107"/>
      <c r="R11" s="107"/>
      <c r="S11" s="26"/>
      <c r="T11" s="103"/>
      <c r="U11" s="103" t="s">
        <v>59</v>
      </c>
      <c r="V11" s="26"/>
      <c r="W11" s="26" t="s">
        <v>66</v>
      </c>
      <c r="X11" s="105">
        <v>24.2</v>
      </c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108"/>
      <c r="DG11" s="109">
        <v>6000</v>
      </c>
      <c r="DH11" s="110"/>
      <c r="DI11" s="70"/>
      <c r="DJ11" s="30">
        <v>0</v>
      </c>
    </row>
    <row r="12" spans="1:192" ht="23.25" customHeight="1" thickBot="1">
      <c r="A12" s="72" t="s">
        <v>25</v>
      </c>
      <c r="B12" s="65">
        <v>105</v>
      </c>
      <c r="C12" s="65">
        <v>2792</v>
      </c>
      <c r="D12" s="67">
        <v>13</v>
      </c>
      <c r="E12" s="67">
        <v>12</v>
      </c>
      <c r="F12" s="67">
        <v>12</v>
      </c>
      <c r="G12" s="67">
        <v>10</v>
      </c>
      <c r="H12" s="67">
        <v>12</v>
      </c>
      <c r="I12" s="67">
        <v>10</v>
      </c>
      <c r="J12" s="65">
        <v>2391</v>
      </c>
      <c r="K12" s="39">
        <f t="shared" ref="K12:K23" si="4">F12/D12*100</f>
        <v>92.307692307692307</v>
      </c>
      <c r="L12" s="33">
        <f t="shared" si="3"/>
        <v>3.4</v>
      </c>
      <c r="M12" s="75" t="s">
        <v>19</v>
      </c>
      <c r="N12" s="34">
        <f t="shared" ref="N12:N22" si="5">D12/B12*100</f>
        <v>12.380952380952381</v>
      </c>
      <c r="O12" s="66">
        <v>11.4</v>
      </c>
      <c r="P12" s="32">
        <f t="shared" si="2"/>
        <v>12</v>
      </c>
      <c r="Q12" s="32"/>
      <c r="R12" s="32"/>
      <c r="S12" s="73"/>
      <c r="T12" s="74"/>
      <c r="U12" s="74" t="s">
        <v>70</v>
      </c>
      <c r="V12" s="73"/>
      <c r="W12" s="73" t="s">
        <v>30</v>
      </c>
      <c r="X12" s="66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71"/>
      <c r="DH12" s="69"/>
      <c r="DI12" s="70"/>
      <c r="DJ12" s="30"/>
    </row>
    <row r="13" spans="1:192" ht="24.75" hidden="1" customHeight="1" thickBot="1">
      <c r="A13" s="72"/>
      <c r="B13" s="65"/>
      <c r="C13" s="65"/>
      <c r="D13" s="67"/>
      <c r="E13" s="67"/>
      <c r="F13" s="67"/>
      <c r="G13" s="67"/>
      <c r="H13" s="67"/>
      <c r="I13" s="67"/>
      <c r="J13" s="65"/>
      <c r="K13" s="39"/>
      <c r="L13" s="33"/>
      <c r="M13" s="75"/>
      <c r="N13" s="34"/>
      <c r="O13" s="66"/>
      <c r="P13" s="32"/>
      <c r="Q13" s="32"/>
      <c r="R13" s="32"/>
      <c r="S13" s="73"/>
      <c r="T13" s="74"/>
      <c r="U13" s="74"/>
      <c r="V13" s="73"/>
      <c r="W13" s="73"/>
      <c r="X13" s="66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71"/>
      <c r="DH13" s="111"/>
      <c r="DI13" s="112"/>
      <c r="DJ13" s="30"/>
      <c r="DN13" s="113"/>
    </row>
    <row r="14" spans="1:192" ht="24.75" customHeight="1" thickBot="1">
      <c r="A14" s="72" t="s">
        <v>26</v>
      </c>
      <c r="B14" s="65">
        <v>190</v>
      </c>
      <c r="C14" s="65">
        <v>3494</v>
      </c>
      <c r="D14" s="67">
        <v>17</v>
      </c>
      <c r="E14" s="67">
        <v>17</v>
      </c>
      <c r="F14" s="67">
        <v>16</v>
      </c>
      <c r="G14" s="67">
        <v>16</v>
      </c>
      <c r="H14" s="67">
        <v>16</v>
      </c>
      <c r="I14" s="67">
        <v>16</v>
      </c>
      <c r="J14" s="65">
        <v>3078</v>
      </c>
      <c r="K14" s="39">
        <f t="shared" si="4"/>
        <v>94.117647058823522</v>
      </c>
      <c r="L14" s="33">
        <f>H14*3.4/F14</f>
        <v>3.4</v>
      </c>
      <c r="M14" s="75" t="s">
        <v>27</v>
      </c>
      <c r="N14" s="34">
        <f>D14/B14*100</f>
        <v>8.9473684210526319</v>
      </c>
      <c r="O14" s="66">
        <v>8.3000000000000007</v>
      </c>
      <c r="P14" s="32">
        <f>H14</f>
        <v>16</v>
      </c>
      <c r="Q14" s="32"/>
      <c r="R14" s="32"/>
      <c r="S14" s="73"/>
      <c r="T14" s="74"/>
      <c r="U14" s="74" t="s">
        <v>60</v>
      </c>
      <c r="V14" s="73"/>
      <c r="W14" s="73" t="s">
        <v>67</v>
      </c>
      <c r="X14" s="66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71"/>
      <c r="DH14" s="111"/>
      <c r="DI14" s="112"/>
      <c r="DJ14" s="30"/>
    </row>
    <row r="15" spans="1:192" ht="26.25" customHeight="1" thickBot="1">
      <c r="A15" s="72" t="s">
        <v>44</v>
      </c>
      <c r="B15" s="65">
        <v>115</v>
      </c>
      <c r="C15" s="65">
        <v>894</v>
      </c>
      <c r="D15" s="67">
        <v>5</v>
      </c>
      <c r="E15" s="67">
        <v>5</v>
      </c>
      <c r="F15" s="67">
        <v>4</v>
      </c>
      <c r="G15" s="67">
        <v>4</v>
      </c>
      <c r="H15" s="67">
        <v>4</v>
      </c>
      <c r="I15" s="67">
        <v>4</v>
      </c>
      <c r="J15" s="65">
        <v>713</v>
      </c>
      <c r="K15" s="39">
        <f t="shared" si="4"/>
        <v>80</v>
      </c>
      <c r="L15" s="33">
        <f t="shared" si="3"/>
        <v>3.4</v>
      </c>
      <c r="M15" s="75" t="s">
        <v>27</v>
      </c>
      <c r="N15" s="34">
        <f t="shared" si="5"/>
        <v>4.3478260869565215</v>
      </c>
      <c r="O15" s="66">
        <v>4.3</v>
      </c>
      <c r="P15" s="32">
        <f t="shared" ref="P15" si="6">H15</f>
        <v>4</v>
      </c>
      <c r="Q15" s="32"/>
      <c r="R15" s="32"/>
      <c r="S15" s="73"/>
      <c r="T15" s="74"/>
      <c r="U15" s="74"/>
      <c r="V15" s="73"/>
      <c r="W15" s="73" t="s">
        <v>56</v>
      </c>
      <c r="X15" s="66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71"/>
      <c r="DH15" s="111"/>
      <c r="DI15" s="112"/>
      <c r="DJ15" s="30"/>
    </row>
    <row r="16" spans="1:192" ht="20.25" customHeight="1" thickBot="1">
      <c r="A16" s="72" t="s">
        <v>63</v>
      </c>
      <c r="B16" s="64">
        <v>20</v>
      </c>
      <c r="C16" s="64">
        <v>372</v>
      </c>
      <c r="D16" s="32">
        <v>3</v>
      </c>
      <c r="E16" s="32">
        <v>5</v>
      </c>
      <c r="F16" s="32">
        <v>3</v>
      </c>
      <c r="G16" s="32">
        <v>4</v>
      </c>
      <c r="H16" s="32">
        <v>3</v>
      </c>
      <c r="I16" s="32">
        <v>4</v>
      </c>
      <c r="J16" s="65">
        <v>372</v>
      </c>
      <c r="K16" s="39">
        <f t="shared" si="4"/>
        <v>100</v>
      </c>
      <c r="L16" s="33">
        <f t="shared" si="3"/>
        <v>3.4</v>
      </c>
      <c r="M16" s="75" t="s">
        <v>53</v>
      </c>
      <c r="N16" s="34">
        <f t="shared" si="5"/>
        <v>15</v>
      </c>
      <c r="O16" s="66">
        <v>4</v>
      </c>
      <c r="P16" s="114">
        <f t="shared" ref="P16:P19" si="7">H16</f>
        <v>3</v>
      </c>
      <c r="Q16" s="32"/>
      <c r="R16" s="73"/>
      <c r="S16" s="67"/>
      <c r="T16" s="68"/>
      <c r="U16" s="74"/>
      <c r="V16" s="73"/>
      <c r="W16" s="32">
        <v>7</v>
      </c>
      <c r="X16" s="66">
        <v>0</v>
      </c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76"/>
      <c r="DG16" s="71"/>
      <c r="DH16" s="111"/>
      <c r="DI16" s="112"/>
      <c r="DJ16" s="30"/>
    </row>
    <row r="17" spans="1:192" ht="27.75" customHeight="1" thickBot="1">
      <c r="A17" s="72" t="s">
        <v>28</v>
      </c>
      <c r="B17" s="65">
        <v>104</v>
      </c>
      <c r="C17" s="65">
        <v>1206</v>
      </c>
      <c r="D17" s="67">
        <v>6</v>
      </c>
      <c r="E17" s="67">
        <v>6</v>
      </c>
      <c r="F17" s="67">
        <v>5</v>
      </c>
      <c r="G17" s="67">
        <v>5</v>
      </c>
      <c r="H17" s="67">
        <v>5</v>
      </c>
      <c r="I17" s="67">
        <v>5</v>
      </c>
      <c r="J17" s="65">
        <v>1004</v>
      </c>
      <c r="K17" s="39">
        <f t="shared" si="4"/>
        <v>83.333333333333343</v>
      </c>
      <c r="L17" s="33">
        <f t="shared" si="3"/>
        <v>3.4</v>
      </c>
      <c r="M17" s="75" t="s">
        <v>19</v>
      </c>
      <c r="N17" s="34">
        <f t="shared" si="5"/>
        <v>5.7692307692307692</v>
      </c>
      <c r="O17" s="66">
        <v>5.8</v>
      </c>
      <c r="P17" s="114">
        <f t="shared" si="7"/>
        <v>5</v>
      </c>
      <c r="Q17" s="32"/>
      <c r="R17" s="32"/>
      <c r="S17" s="73"/>
      <c r="T17" s="74"/>
      <c r="U17" s="115" t="s">
        <v>57</v>
      </c>
      <c r="V17" s="73"/>
      <c r="W17" s="73" t="s">
        <v>68</v>
      </c>
      <c r="X17" s="66" t="s">
        <v>23</v>
      </c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76"/>
      <c r="DG17" s="71"/>
      <c r="DH17" s="111"/>
      <c r="DI17" s="112"/>
      <c r="DJ17" s="30"/>
    </row>
    <row r="18" spans="1:192" ht="21.75" customHeight="1" thickBot="1">
      <c r="A18" s="72" t="s">
        <v>42</v>
      </c>
      <c r="B18" s="65">
        <v>60</v>
      </c>
      <c r="C18" s="65">
        <v>955</v>
      </c>
      <c r="D18" s="67">
        <v>5</v>
      </c>
      <c r="E18" s="67">
        <v>5</v>
      </c>
      <c r="F18" s="67">
        <v>4</v>
      </c>
      <c r="G18" s="67">
        <v>4</v>
      </c>
      <c r="H18" s="67">
        <v>4</v>
      </c>
      <c r="I18" s="67">
        <v>4</v>
      </c>
      <c r="J18" s="65">
        <v>752</v>
      </c>
      <c r="K18" s="39">
        <f t="shared" si="4"/>
        <v>80</v>
      </c>
      <c r="L18" s="33">
        <f>H18*3.4/F18</f>
        <v>3.4</v>
      </c>
      <c r="M18" s="75" t="s">
        <v>29</v>
      </c>
      <c r="N18" s="34">
        <f t="shared" si="5"/>
        <v>8.3333333333333321</v>
      </c>
      <c r="O18" s="66">
        <v>8.3000000000000007</v>
      </c>
      <c r="P18" s="114">
        <f t="shared" si="7"/>
        <v>4</v>
      </c>
      <c r="Q18" s="32"/>
      <c r="R18" s="32"/>
      <c r="S18" s="73"/>
      <c r="T18" s="74"/>
      <c r="U18" s="74"/>
      <c r="V18" s="73"/>
      <c r="W18" s="73" t="s">
        <v>69</v>
      </c>
      <c r="X18" s="6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76"/>
      <c r="DG18" s="71"/>
      <c r="DH18" s="111"/>
      <c r="DI18" s="112"/>
      <c r="DJ18" s="30"/>
    </row>
    <row r="19" spans="1:192" ht="21.75" customHeight="1" thickBot="1">
      <c r="A19" s="72" t="s">
        <v>40</v>
      </c>
      <c r="B19" s="65">
        <v>39</v>
      </c>
      <c r="C19" s="65">
        <v>765</v>
      </c>
      <c r="D19" s="67">
        <v>5</v>
      </c>
      <c r="E19" s="67">
        <v>4</v>
      </c>
      <c r="F19" s="67">
        <v>4</v>
      </c>
      <c r="G19" s="67">
        <v>3</v>
      </c>
      <c r="H19" s="67">
        <v>4</v>
      </c>
      <c r="I19" s="67">
        <v>3</v>
      </c>
      <c r="J19" s="65">
        <v>582</v>
      </c>
      <c r="K19" s="39">
        <f t="shared" si="4"/>
        <v>80</v>
      </c>
      <c r="L19" s="33">
        <f t="shared" si="3"/>
        <v>3.4</v>
      </c>
      <c r="M19" s="75" t="s">
        <v>30</v>
      </c>
      <c r="N19" s="34">
        <f t="shared" si="5"/>
        <v>12.820512820512819</v>
      </c>
      <c r="O19" s="66">
        <v>16</v>
      </c>
      <c r="P19" s="114">
        <f t="shared" si="7"/>
        <v>4</v>
      </c>
      <c r="Q19" s="32"/>
      <c r="R19" s="32"/>
      <c r="S19" s="73"/>
      <c r="T19" s="74"/>
      <c r="U19" s="74" t="s">
        <v>71</v>
      </c>
      <c r="V19" s="73"/>
      <c r="W19" s="73" t="s">
        <v>65</v>
      </c>
      <c r="X19" s="6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76"/>
      <c r="DG19" s="71"/>
      <c r="DH19" s="111"/>
      <c r="DI19" s="112"/>
      <c r="DJ19" s="30"/>
    </row>
    <row r="20" spans="1:192" ht="19.5" hidden="1" customHeight="1" thickBot="1">
      <c r="A20" s="72" t="s">
        <v>54</v>
      </c>
      <c r="B20" s="64"/>
      <c r="C20" s="64"/>
      <c r="D20" s="32"/>
      <c r="E20" s="32">
        <v>10</v>
      </c>
      <c r="F20" s="32"/>
      <c r="G20" s="32">
        <v>8</v>
      </c>
      <c r="H20" s="32"/>
      <c r="I20" s="32">
        <v>9</v>
      </c>
      <c r="J20" s="65"/>
      <c r="K20" s="39"/>
      <c r="L20" s="33"/>
      <c r="M20" s="75"/>
      <c r="N20" s="34"/>
      <c r="O20" s="66">
        <v>12.2</v>
      </c>
      <c r="P20" s="32">
        <f>H20</f>
        <v>0</v>
      </c>
      <c r="Q20" s="32"/>
      <c r="R20" s="73"/>
      <c r="S20" s="67"/>
      <c r="T20" s="68"/>
      <c r="U20" s="74"/>
      <c r="V20" s="73"/>
      <c r="W20" s="32"/>
      <c r="X20" s="66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76"/>
      <c r="DG20" s="71"/>
      <c r="DH20" s="69"/>
      <c r="DI20" s="70"/>
      <c r="DJ20" s="69"/>
    </row>
    <row r="21" spans="1:192" ht="21.75" hidden="1" customHeight="1" thickBot="1">
      <c r="A21" s="72"/>
      <c r="B21" s="64"/>
      <c r="C21" s="64"/>
      <c r="D21" s="32"/>
      <c r="E21" s="32"/>
      <c r="F21" s="32"/>
      <c r="G21" s="32"/>
      <c r="H21" s="32"/>
      <c r="I21" s="32"/>
      <c r="J21" s="65"/>
      <c r="K21" s="39"/>
      <c r="L21" s="33"/>
      <c r="M21" s="75"/>
      <c r="N21" s="34"/>
      <c r="O21" s="66"/>
      <c r="P21" s="32"/>
      <c r="Q21" s="32"/>
      <c r="R21" s="73"/>
      <c r="S21" s="67"/>
      <c r="T21" s="68"/>
      <c r="U21" s="74"/>
      <c r="V21" s="73"/>
      <c r="W21" s="32"/>
      <c r="X21" s="6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76"/>
      <c r="DG21" s="71"/>
      <c r="DH21" s="69"/>
      <c r="DI21" s="70"/>
      <c r="DJ21" s="69"/>
    </row>
    <row r="22" spans="1:192" ht="25.5" customHeight="1" thickBot="1">
      <c r="A22" s="40" t="s">
        <v>32</v>
      </c>
      <c r="B22" s="41">
        <f>B9+B10+B11+B12+B13+B14+B15+B16+B17+B18+B19+B20+B21</f>
        <v>1310</v>
      </c>
      <c r="C22" s="41">
        <f>C9+C10+C11+C12+C13+C14+C15+C16+C17+C18+C19+C20+C21</f>
        <v>31193</v>
      </c>
      <c r="D22" s="42">
        <f>D9+D10+D11+D12+D13+D14+D15+D16+D17+D18+D19+D20+D21</f>
        <v>144</v>
      </c>
      <c r="E22" s="42">
        <f>E9+E10+E11+E12+E13+E14+E15+E16+E17+E18+E19+E20+E21</f>
        <v>145</v>
      </c>
      <c r="F22" s="42">
        <f>F9+F10+F11+F12+F13+F14+F15+F16+F17+F18+F19+F20+F21</f>
        <v>120</v>
      </c>
      <c r="G22" s="42">
        <f>G21+G20+G19+G18+G17+G16+G15+G14+G13+G12+G11+G10+G9</f>
        <v>118</v>
      </c>
      <c r="H22" s="42">
        <f>H21+H20+H19+H18+H17+H16+H15+H14+H13+H12+H11+H10+H9</f>
        <v>129</v>
      </c>
      <c r="I22" s="42">
        <f>I21+I20+I19+I18+I17+I16+I15+I14+I13+I12+I11+I10+I9</f>
        <v>126</v>
      </c>
      <c r="J22" s="41">
        <f>J21+J20+J19+J18+J17+J16+J15+J14+J13+J12+J11+J10+J9</f>
        <v>27938</v>
      </c>
      <c r="K22" s="39">
        <f t="shared" si="4"/>
        <v>83.333333333333343</v>
      </c>
      <c r="L22" s="33">
        <f>H22*3.4/F22</f>
        <v>3.6549999999999998</v>
      </c>
      <c r="M22" s="43">
        <f>(M9+M10+M11+M12+M14+M15+M16+M17+M18+M19)/10</f>
        <v>3.129</v>
      </c>
      <c r="N22" s="34">
        <f t="shared" si="5"/>
        <v>10.992366412213741</v>
      </c>
      <c r="O22" s="44">
        <v>10.1</v>
      </c>
      <c r="P22" s="32">
        <f>P21+P20+P19+P18+P17+P16+P15+P14+P13+P12+P11+P10+P9</f>
        <v>129</v>
      </c>
      <c r="Q22" s="32">
        <f t="shared" ref="Q22:U22" si="8">Q21+Q20+Q19+Q18+Q17+Q16+Q15+Q14+Q13+Q12+Q11+Q10+Q9</f>
        <v>0</v>
      </c>
      <c r="R22" s="32">
        <f t="shared" si="8"/>
        <v>0</v>
      </c>
      <c r="S22" s="32">
        <f t="shared" si="8"/>
        <v>0</v>
      </c>
      <c r="T22" s="32">
        <f t="shared" si="8"/>
        <v>0</v>
      </c>
      <c r="U22" s="32">
        <f t="shared" si="8"/>
        <v>209</v>
      </c>
      <c r="V22" s="45"/>
      <c r="W22" s="46">
        <f>W9+W10+W11+W12+W13+W14+W15+W16+W17+W18+W19+W20+W21</f>
        <v>174</v>
      </c>
      <c r="X22" s="47">
        <v>21.5</v>
      </c>
      <c r="Y22" s="48" t="e">
        <f>#REF!+Y10+Y9</f>
        <v>#REF!</v>
      </c>
      <c r="Z22" s="48" t="e">
        <f>#REF!+Z10+Z9</f>
        <v>#REF!</v>
      </c>
      <c r="AA22" s="48" t="e">
        <f>#REF!+AA10+AA9</f>
        <v>#REF!</v>
      </c>
      <c r="AB22" s="48" t="e">
        <f>#REF!+AB10+AB9</f>
        <v>#REF!</v>
      </c>
      <c r="AC22" s="48" t="e">
        <f>#REF!+AC10+AC9</f>
        <v>#REF!</v>
      </c>
      <c r="AD22" s="48" t="e">
        <f>#REF!+AD10+AD9</f>
        <v>#REF!</v>
      </c>
      <c r="AE22" s="48" t="e">
        <f>#REF!+AE10+AE9</f>
        <v>#REF!</v>
      </c>
      <c r="AF22" s="48" t="e">
        <f>#REF!+AF10+AF9</f>
        <v>#REF!</v>
      </c>
      <c r="AG22" s="48" t="e">
        <f>#REF!+AG10+AG9</f>
        <v>#REF!</v>
      </c>
      <c r="AH22" s="48" t="e">
        <f>#REF!+AH10+AH9</f>
        <v>#REF!</v>
      </c>
      <c r="AI22" s="48" t="e">
        <f>#REF!+AI10+AI9</f>
        <v>#REF!</v>
      </c>
      <c r="AJ22" s="48" t="e">
        <f>#REF!+AJ10+AJ9</f>
        <v>#REF!</v>
      </c>
      <c r="AK22" s="48" t="e">
        <f>#REF!+AK10+AK9</f>
        <v>#REF!</v>
      </c>
      <c r="AL22" s="48" t="e">
        <f>#REF!+AL10+AL9</f>
        <v>#REF!</v>
      </c>
      <c r="AM22" s="48" t="e">
        <f>#REF!+AM10+AM9</f>
        <v>#REF!</v>
      </c>
      <c r="AN22" s="48" t="e">
        <f>#REF!+AN10+AN9</f>
        <v>#REF!</v>
      </c>
      <c r="AO22" s="48" t="e">
        <f>#REF!+AO10+AO9</f>
        <v>#REF!</v>
      </c>
      <c r="AP22" s="48" t="e">
        <f>#REF!+AP10+AP9</f>
        <v>#REF!</v>
      </c>
      <c r="AQ22" s="48" t="e">
        <f>#REF!+AQ10+AQ9</f>
        <v>#REF!</v>
      </c>
      <c r="AR22" s="48" t="e">
        <f>#REF!+AR10+AR9</f>
        <v>#REF!</v>
      </c>
      <c r="AS22" s="48" t="e">
        <f>#REF!+AS10+AS9</f>
        <v>#REF!</v>
      </c>
      <c r="AT22" s="48" t="e">
        <f>#REF!+AT10+AT9</f>
        <v>#REF!</v>
      </c>
      <c r="AU22" s="48" t="e">
        <f>#REF!+AU10+AU9</f>
        <v>#REF!</v>
      </c>
      <c r="AV22" s="48" t="e">
        <f>#REF!+AV10+AV9</f>
        <v>#REF!</v>
      </c>
      <c r="AW22" s="48" t="e">
        <f>#REF!+AW10+AW9</f>
        <v>#REF!</v>
      </c>
      <c r="AX22" s="48" t="e">
        <f>#REF!+AX10+AX9</f>
        <v>#REF!</v>
      </c>
      <c r="AY22" s="48" t="e">
        <f>#REF!+AY10+AY9</f>
        <v>#REF!</v>
      </c>
      <c r="AZ22" s="48" t="e">
        <f>#REF!+AZ10+AZ9</f>
        <v>#REF!</v>
      </c>
      <c r="BA22" s="48" t="e">
        <f>#REF!+BA10+BA9</f>
        <v>#REF!</v>
      </c>
      <c r="BB22" s="48" t="e">
        <f>#REF!+BB10+BB9</f>
        <v>#REF!</v>
      </c>
      <c r="BC22" s="48" t="e">
        <f>#REF!+BC10+BC9</f>
        <v>#REF!</v>
      </c>
      <c r="BD22" s="48" t="e">
        <f>#REF!+BD10+BD9</f>
        <v>#REF!</v>
      </c>
      <c r="BE22" s="48" t="e">
        <f>#REF!+BE10+BE9</f>
        <v>#REF!</v>
      </c>
      <c r="BF22" s="48" t="e">
        <f>#REF!+BF10+BF9</f>
        <v>#REF!</v>
      </c>
      <c r="BG22" s="48" t="e">
        <f>#REF!+BG10+BG9</f>
        <v>#REF!</v>
      </c>
      <c r="BH22" s="48" t="e">
        <f>#REF!+BH10+BH9</f>
        <v>#REF!</v>
      </c>
      <c r="BI22" s="48" t="e">
        <f>#REF!+BI10+BI9</f>
        <v>#REF!</v>
      </c>
      <c r="BJ22" s="48" t="e">
        <f>#REF!+BJ10+BJ9</f>
        <v>#REF!</v>
      </c>
      <c r="BK22" s="48" t="e">
        <f>#REF!+BK10+BK9</f>
        <v>#REF!</v>
      </c>
      <c r="BL22" s="48" t="e">
        <f>#REF!+BL10+BL9</f>
        <v>#REF!</v>
      </c>
      <c r="BM22" s="48" t="e">
        <f>#REF!+BM10+BM9</f>
        <v>#REF!</v>
      </c>
      <c r="BN22" s="48" t="e">
        <f>#REF!+BN10+BN9</f>
        <v>#REF!</v>
      </c>
      <c r="BO22" s="48" t="e">
        <f>#REF!+BO10+BO9</f>
        <v>#REF!</v>
      </c>
      <c r="BP22" s="48" t="e">
        <f>#REF!+BP10+BP9</f>
        <v>#REF!</v>
      </c>
      <c r="BQ22" s="48" t="e">
        <f>#REF!+BQ10+BQ9</f>
        <v>#REF!</v>
      </c>
      <c r="BR22" s="48" t="e">
        <f>#REF!+BR10+BR9</f>
        <v>#REF!</v>
      </c>
      <c r="BS22" s="48" t="e">
        <f>#REF!+BS10+BS9</f>
        <v>#REF!</v>
      </c>
      <c r="BT22" s="48" t="e">
        <f>#REF!+BT10+BT9</f>
        <v>#REF!</v>
      </c>
      <c r="BU22" s="48" t="e">
        <f>#REF!+BU10+BU9</f>
        <v>#REF!</v>
      </c>
      <c r="BV22" s="48" t="e">
        <f>#REF!+BV10+BV9</f>
        <v>#REF!</v>
      </c>
      <c r="BW22" s="48" t="e">
        <f>#REF!+BW10+BW9</f>
        <v>#REF!</v>
      </c>
      <c r="BX22" s="48" t="e">
        <f>#REF!+BX10+BX9</f>
        <v>#REF!</v>
      </c>
      <c r="BY22" s="48" t="e">
        <f>#REF!+BY10+BY9</f>
        <v>#REF!</v>
      </c>
      <c r="BZ22" s="48" t="e">
        <f>#REF!+BZ10+BZ9</f>
        <v>#REF!</v>
      </c>
      <c r="CA22" s="48" t="e">
        <f>#REF!+CA10+CA9</f>
        <v>#REF!</v>
      </c>
      <c r="CB22" s="48" t="e">
        <f>#REF!+CB10+CB9</f>
        <v>#REF!</v>
      </c>
      <c r="CC22" s="48" t="e">
        <f>#REF!+CC10+CC9</f>
        <v>#REF!</v>
      </c>
      <c r="CD22" s="48" t="e">
        <f>#REF!+CD10+CD9</f>
        <v>#REF!</v>
      </c>
      <c r="CE22" s="48" t="e">
        <f>#REF!+CE10+CE9</f>
        <v>#REF!</v>
      </c>
      <c r="CF22" s="48" t="e">
        <f>#REF!+CF10+CF9</f>
        <v>#REF!</v>
      </c>
      <c r="CG22" s="48" t="e">
        <f>#REF!+CG10+CG9</f>
        <v>#REF!</v>
      </c>
      <c r="CH22" s="48" t="e">
        <f>#REF!+CH10+CH9</f>
        <v>#REF!</v>
      </c>
      <c r="CI22" s="48" t="e">
        <f>#REF!+CI10+CI9</f>
        <v>#REF!</v>
      </c>
      <c r="CJ22" s="48" t="e">
        <f>#REF!+CJ10+CJ9</f>
        <v>#REF!</v>
      </c>
      <c r="CK22" s="48" t="e">
        <f>#REF!+CK10+CK9</f>
        <v>#REF!</v>
      </c>
      <c r="CL22" s="48" t="e">
        <f>#REF!+CL10+CL9</f>
        <v>#REF!</v>
      </c>
      <c r="CM22" s="48" t="e">
        <f>#REF!+CM10+CM9</f>
        <v>#REF!</v>
      </c>
      <c r="CN22" s="48" t="e">
        <f>#REF!+CN10+CN9</f>
        <v>#REF!</v>
      </c>
      <c r="CO22" s="48" t="e">
        <f>#REF!+CO10+CO9</f>
        <v>#REF!</v>
      </c>
      <c r="CP22" s="48" t="e">
        <f>#REF!+CP10+CP9</f>
        <v>#REF!</v>
      </c>
      <c r="CQ22" s="48" t="e">
        <f>#REF!+CQ10+CQ9</f>
        <v>#REF!</v>
      </c>
      <c r="CR22" s="48" t="e">
        <f>#REF!+CR10+CR9</f>
        <v>#REF!</v>
      </c>
      <c r="CS22" s="48" t="e">
        <f>#REF!+CS10+CS9</f>
        <v>#REF!</v>
      </c>
      <c r="CT22" s="48" t="e">
        <f>#REF!+CT10+CT9</f>
        <v>#REF!</v>
      </c>
      <c r="CU22" s="48" t="e">
        <f>#REF!+CU10+CU9</f>
        <v>#REF!</v>
      </c>
      <c r="CV22" s="48" t="e">
        <f>#REF!+CV10+CV9</f>
        <v>#REF!</v>
      </c>
      <c r="CW22" s="48" t="e">
        <f>#REF!+CW10+CW9</f>
        <v>#REF!</v>
      </c>
      <c r="CX22" s="48" t="e">
        <f>#REF!+CX10+CX9</f>
        <v>#REF!</v>
      </c>
      <c r="CY22" s="48" t="e">
        <f>#REF!+CY10+CY9</f>
        <v>#REF!</v>
      </c>
      <c r="CZ22" s="48" t="e">
        <f>#REF!+CZ10+CZ9</f>
        <v>#REF!</v>
      </c>
      <c r="DA22" s="48" t="e">
        <f>#REF!+DA10+DA9</f>
        <v>#REF!</v>
      </c>
      <c r="DB22" s="48" t="e">
        <f>#REF!+DB10+DB9</f>
        <v>#REF!</v>
      </c>
      <c r="DC22" s="48" t="e">
        <f>#REF!+DC10+DC9</f>
        <v>#REF!</v>
      </c>
      <c r="DD22" s="48" t="e">
        <f>#REF!+DD10+DD9</f>
        <v>#REF!</v>
      </c>
      <c r="DE22" s="48" t="e">
        <f>#REF!+DE10+DE9</f>
        <v>#REF!</v>
      </c>
      <c r="DF22" s="49" t="e">
        <f>#REF!+DF10+DF9</f>
        <v>#REF!</v>
      </c>
      <c r="DG22" s="50">
        <f>DG9+DG10+DG11+DG12+DG13+DG14+DG15+DG16+DG17+DG18+DG19+DG20+DG21</f>
        <v>10050</v>
      </c>
      <c r="DH22" s="51" t="e">
        <f>#REF!+DH10+DH9</f>
        <v>#REF!</v>
      </c>
      <c r="DI22" s="52">
        <f>SUM(DI9:DI12)</f>
        <v>0</v>
      </c>
      <c r="DJ22" s="30">
        <v>0</v>
      </c>
    </row>
    <row r="23" spans="1:192" s="13" customFormat="1" ht="22.9" customHeight="1" thickBot="1">
      <c r="A23" s="53" t="s">
        <v>52</v>
      </c>
      <c r="B23" s="54">
        <f>B22+B8</f>
        <v>2520</v>
      </c>
      <c r="C23" s="37">
        <f>C8+C22</f>
        <v>92239</v>
      </c>
      <c r="D23" s="35">
        <f t="shared" ref="D23:J23" si="9">D22+D8</f>
        <v>394</v>
      </c>
      <c r="E23" s="35">
        <f t="shared" si="9"/>
        <v>388</v>
      </c>
      <c r="F23" s="55">
        <f t="shared" si="9"/>
        <v>348</v>
      </c>
      <c r="G23" s="55">
        <f t="shared" si="9"/>
        <v>345</v>
      </c>
      <c r="H23" s="35">
        <f t="shared" si="9"/>
        <v>378</v>
      </c>
      <c r="I23" s="35">
        <f t="shared" si="9"/>
        <v>372</v>
      </c>
      <c r="J23" s="37">
        <f t="shared" si="9"/>
        <v>94003</v>
      </c>
      <c r="K23" s="39">
        <f t="shared" si="4"/>
        <v>88.324873096446694</v>
      </c>
      <c r="L23" s="33">
        <f>H23*3.4/F23</f>
        <v>3.693103448275862</v>
      </c>
      <c r="M23" s="56">
        <f>(M8+M22)/2</f>
        <v>3.1844999999999999</v>
      </c>
      <c r="N23" s="57">
        <f>D23/B23*100</f>
        <v>15.634920634920634</v>
      </c>
      <c r="O23" s="57">
        <v>14.9</v>
      </c>
      <c r="P23" s="58">
        <f>P22+P8</f>
        <v>378</v>
      </c>
      <c r="Q23" s="35">
        <f>Q22+Q8</f>
        <v>22</v>
      </c>
      <c r="R23" s="35">
        <f>R22+R8</f>
        <v>2</v>
      </c>
      <c r="S23" s="35">
        <f>S8+S22</f>
        <v>23</v>
      </c>
      <c r="T23" s="35">
        <f>T8+T22</f>
        <v>0</v>
      </c>
      <c r="U23" s="35">
        <f>U8+U22</f>
        <v>404</v>
      </c>
      <c r="V23" s="36"/>
      <c r="W23" s="35">
        <f>W8+W22</f>
        <v>419</v>
      </c>
      <c r="X23" s="57">
        <v>22.4</v>
      </c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60">
        <f>DG22+DG8</f>
        <v>18450</v>
      </c>
      <c r="DH23" s="61" t="e">
        <f>DH22+DH8</f>
        <v>#REF!</v>
      </c>
      <c r="DI23" s="62" t="e">
        <f>DI22+DI8</f>
        <v>#REF!</v>
      </c>
      <c r="DJ23" s="63">
        <f>DJ22+DJ8</f>
        <v>0</v>
      </c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</row>
    <row r="24" spans="1:192" ht="23.25" customHeight="1">
      <c r="A24" s="12" t="s">
        <v>41</v>
      </c>
      <c r="B24" s="21" t="s">
        <v>58</v>
      </c>
      <c r="C24" s="22"/>
      <c r="D24" s="136">
        <f>D23-E23</f>
        <v>6</v>
      </c>
      <c r="E24" s="137"/>
      <c r="F24" s="136">
        <f>F23-G23</f>
        <v>3</v>
      </c>
      <c r="G24" s="137"/>
      <c r="H24" s="138">
        <f>H23-I23</f>
        <v>6</v>
      </c>
      <c r="I24" s="139"/>
      <c r="J24" s="14"/>
      <c r="K24" s="23"/>
      <c r="L24" s="24"/>
      <c r="M24" s="24"/>
      <c r="N24" s="24"/>
      <c r="O24" s="24"/>
      <c r="P24" s="25"/>
      <c r="Q24" s="26" t="s">
        <v>75</v>
      </c>
      <c r="R24" s="26" t="s">
        <v>73</v>
      </c>
      <c r="S24" s="26" t="s">
        <v>76</v>
      </c>
      <c r="T24" s="26" t="s">
        <v>73</v>
      </c>
      <c r="U24" s="26" t="s">
        <v>62</v>
      </c>
      <c r="V24" s="26" t="s">
        <v>73</v>
      </c>
      <c r="W24" s="27">
        <v>546</v>
      </c>
      <c r="X24" s="28">
        <v>22.8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31">
        <v>18970</v>
      </c>
      <c r="DH24" s="29"/>
      <c r="DI24" s="29"/>
      <c r="DJ24" s="30">
        <v>0</v>
      </c>
    </row>
    <row r="25" spans="1:192" ht="15.75" customHeight="1">
      <c r="B25" s="15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36</v>
      </c>
      <c r="M25" s="1" t="s">
        <v>23</v>
      </c>
      <c r="N25" s="1"/>
      <c r="O25" s="1"/>
      <c r="P25" s="1"/>
      <c r="Q25" s="13"/>
      <c r="R25" s="16"/>
      <c r="S25" s="2"/>
      <c r="T25" s="2"/>
      <c r="U25" s="2"/>
      <c r="V25" s="2"/>
      <c r="W25" s="2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20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33</v>
      </c>
      <c r="M26" s="1" t="s">
        <v>37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34</v>
      </c>
      <c r="O29" s="2" t="s">
        <v>35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39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39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39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39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39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39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39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39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39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39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39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39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39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39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39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39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39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39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39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39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39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39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39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39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39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39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39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39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39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39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39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39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39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39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39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39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39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39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39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39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39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39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39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39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39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39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39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39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39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39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39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39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39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39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39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39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39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39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39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39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39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39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39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39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39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39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39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39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39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39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39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39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39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39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39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39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39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39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39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39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39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39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39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39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39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39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39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39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39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39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39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39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39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39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39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39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39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39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39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39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39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39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39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39</v>
      </c>
    </row>
    <row r="236" spans="2:24">
      <c r="C236" s="7" t="s">
        <v>39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2023-08-03T03:52:12Z</cp:lastPrinted>
  <dcterms:created xsi:type="dcterms:W3CDTF">2020-08-31T08:55:27Z</dcterms:created>
  <dcterms:modified xsi:type="dcterms:W3CDTF">2023-08-03T04:04:26Z</dcterms:modified>
</cp:coreProperties>
</file>