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<sst xmlns="http://schemas.openxmlformats.org/spreadsheetml/2006/main" count="225" uniqueCount="78">
  <si>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</si>
  <si>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</si>
  <si>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</si>
  <si>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</si>
  <si>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</si>
  <si>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</si>
  <si>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</si>
  <si>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</si>
  <si>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</si>
  <si>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</si>
  <si>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</si>
  <si>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</si>
  <si>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</si>
  <si>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</si>
  <si>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</si>
  <si>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</si>
  <si>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</si>
  <si>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</si>
  <si>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</si>
  <si>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</si>
  <si>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</si>
  <si>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</si>
  <si>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</si>
  <si>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</si>
  <si>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</si>
  <si>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</si>
  <si>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</si>
  <si>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</si>
  <si>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</si>
  <si>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</si>
  <si>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</si>
  <si>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</si>
  <si>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</si>
  <si>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</si>
  <si>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</si>
  <si>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</si>
  <si>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</si>
  <si>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</si>
  <si>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</si>
  <si>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</si>
  <si>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</si>
  <si>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</si>
  <si>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</si>
  <si>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</si>
  <si>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</si>
  <si>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</si>
  <si>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</si>
  <si>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</si>
  <si>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</si>
  <si>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</si>
  <si>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</si>
  <si>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</si>
  <si>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</si>
  <si>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</si>
  <si>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</si>
  <si>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</si>
  <si>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</si>
  <si>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</si>
  <si>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</si>
  <si>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</si>
  <si>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</si>
  <si>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</si>
  <si>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</si>
  <si>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</si>
  <si>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</si>
  <si>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3,26</t>
  </si>
  <si>
    <t>5</t>
  </si>
  <si>
    <t>Надой н/т коров на 01.06. 2023</t>
  </si>
  <si>
    <t>101</t>
  </si>
  <si>
    <t>11</t>
  </si>
  <si>
    <t>37</t>
  </si>
  <si>
    <t>17</t>
  </si>
  <si>
    <t>25</t>
  </si>
  <si>
    <t>39</t>
  </si>
  <si>
    <t>1</t>
  </si>
  <si>
    <t>38</t>
  </si>
  <si>
    <t>498</t>
  </si>
  <si>
    <t>СВОДКА ПО НАДОЮ МОЛОКА ЗА 07.06.2023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</si>
</sst>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24" sqref="J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67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5" t="s">
        <v>52</v>
      </c>
      <c r="O5" s="115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6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43484</v>
      </c>
      <c r="D6" s="32">
        <v>252</v>
      </c>
      <c r="E6" s="32">
        <v>243</v>
      </c>
      <c r="F6" s="32">
        <v>241</v>
      </c>
      <c r="G6" s="32">
        <v>232</v>
      </c>
      <c r="H6" s="32">
        <v>267</v>
      </c>
      <c r="I6" s="32">
        <v>265</v>
      </c>
      <c r="J6" s="65">
        <v>47815</v>
      </c>
      <c r="K6" s="86">
        <v>96</v>
      </c>
      <c r="L6" s="33">
        <v>3.9</v>
      </c>
      <c r="M6" s="87" t="s">
        <v>65</v>
      </c>
      <c r="N6" s="34">
        <v>26.5</v>
      </c>
      <c r="O6" s="66">
        <v>26.8</v>
      </c>
      <c r="P6" s="32">
        <f>H6</f>
        <v>267</v>
      </c>
      <c r="Q6" s="88">
        <v>30</v>
      </c>
      <c r="R6" s="89"/>
      <c r="S6" s="67">
        <v>51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6750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2585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2344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46069</v>
      </c>
      <c r="D8" s="75">
        <f t="shared" si="0"/>
        <v>274</v>
      </c>
      <c r="E8" s="35">
        <f t="shared" si="0"/>
        <v>263</v>
      </c>
      <c r="F8" s="35">
        <f>F6+F7</f>
        <v>262</v>
      </c>
      <c r="G8" s="35">
        <f t="shared" si="0"/>
        <v>248</v>
      </c>
      <c r="H8" s="35">
        <f t="shared" si="0"/>
        <v>289</v>
      </c>
      <c r="I8" s="35">
        <f t="shared" si="0"/>
        <v>281</v>
      </c>
      <c r="J8" s="73">
        <f t="shared" si="0"/>
        <v>50159</v>
      </c>
      <c r="K8" s="76">
        <f>F8/D8*100</f>
        <v>95.620437956204384</v>
      </c>
      <c r="L8" s="33">
        <f>H8*3.4/F8</f>
        <v>3.7503816793893132</v>
      </c>
      <c r="M8" s="77">
        <f>(M6+M7)/2</f>
        <v>3.2050000000000001</v>
      </c>
      <c r="N8" s="78">
        <f>D8/B8*100</f>
        <v>22.833333333333332</v>
      </c>
      <c r="O8" s="78">
        <v>22.8</v>
      </c>
      <c r="P8" s="35">
        <f t="shared" ref="P8:U8" si="1">P6+P7</f>
        <v>289</v>
      </c>
      <c r="Q8" s="35">
        <f t="shared" si="1"/>
        <v>30</v>
      </c>
      <c r="R8" s="35">
        <f t="shared" si="1"/>
        <v>0</v>
      </c>
      <c r="S8" s="35">
        <f t="shared" si="1"/>
        <v>59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6950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8343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7262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/>
      <c r="R9" s="32"/>
      <c r="S9" s="81" t="s">
        <v>66</v>
      </c>
      <c r="T9" s="82"/>
      <c r="U9" s="98" t="s">
        <v>63</v>
      </c>
      <c r="V9" s="91"/>
      <c r="W9" s="81" t="s">
        <v>68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2334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2173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69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8" t="s">
        <v>24</v>
      </c>
      <c r="B11" s="96">
        <v>157</v>
      </c>
      <c r="C11" s="96">
        <v>4545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4880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9">
        <v>2</v>
      </c>
      <c r="R11" s="109"/>
      <c r="S11" s="26" t="s">
        <v>58</v>
      </c>
      <c r="T11" s="104"/>
      <c r="U11" s="104" t="s">
        <v>60</v>
      </c>
      <c r="V11" s="26"/>
      <c r="W11" s="26" t="s">
        <v>70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0"/>
      <c r="DG11" s="111">
        <v>5500</v>
      </c>
      <c r="DH11" s="112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1997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1686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71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2506</v>
      </c>
      <c r="D14" s="67">
        <v>18</v>
      </c>
      <c r="E14" s="67">
        <v>19</v>
      </c>
      <c r="F14" s="67">
        <v>16</v>
      </c>
      <c r="G14" s="67">
        <v>16</v>
      </c>
      <c r="H14" s="67">
        <v>16</v>
      </c>
      <c r="I14" s="67">
        <v>17</v>
      </c>
      <c r="J14" s="65">
        <v>2182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8.8000000000000007</v>
      </c>
      <c r="P14" s="32">
        <f>H14</f>
        <v>16</v>
      </c>
      <c r="Q14" s="32"/>
      <c r="R14" s="32"/>
      <c r="S14" s="81" t="s">
        <v>30</v>
      </c>
      <c r="T14" s="82"/>
      <c r="U14" s="82" t="s">
        <v>62</v>
      </c>
      <c r="V14" s="81"/>
      <c r="W14" s="81" t="s">
        <v>72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571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446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203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203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3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827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680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3">
        <f t="shared" si="7"/>
        <v>6</v>
      </c>
      <c r="Q17" s="32"/>
      <c r="R17" s="32"/>
      <c r="S17" s="81"/>
      <c r="T17" s="82"/>
      <c r="U17" s="114" t="s">
        <v>58</v>
      </c>
      <c r="V17" s="81"/>
      <c r="W17" s="81" t="s">
        <v>69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675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527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3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485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358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3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0.75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22486</v>
      </c>
      <c r="D22" s="42">
        <f>D9+D10+D11+D12+D13+D14+D15+D16+D17+D18+D19+D20+D21</f>
        <v>163</v>
      </c>
      <c r="E22" s="42">
        <f>E9+E10+E11+E12+E13+E14+E15+E16+E17+E18+E19+E20+E21</f>
        <v>165</v>
      </c>
      <c r="F22" s="42">
        <f>F9+F10+F11+F12+F13+F14+F15+F16+F17+F18+F19+F20+F21</f>
        <v>134</v>
      </c>
      <c r="G22" s="42">
        <f>G21+G20+G19+G18+G17+G16+G15+G14+G13+G12+G11+G10+G9</f>
        <v>129</v>
      </c>
      <c r="H22" s="42">
        <f>H21+H20+H19+H18+H17+H16+H15+H14+H13+H12+H11+H10+H9</f>
        <v>145</v>
      </c>
      <c r="I22" s="42">
        <f>I21+I20+I19+I18+I17+I16+I15+I14+I13+I12+I11+I10+I9</f>
        <v>139</v>
      </c>
      <c r="J22" s="41">
        <f>J21+J20+J19+J18+J17+J16+J15+J14+J13+J12+J11+J10+J9</f>
        <v>20397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11.7</v>
      </c>
      <c r="P22" s="32">
        <f>P21+P20+P19+P18+P17+P16+P15+P14+P13+P12+P11+P10+P9</f>
        <v>145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13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68555</v>
      </c>
      <c r="D23" s="35">
        <f t="shared" ref="D23:J23" si="9">D22+D8</f>
        <v>437</v>
      </c>
      <c r="E23" s="35">
        <f t="shared" si="9"/>
        <v>428</v>
      </c>
      <c r="F23" s="55">
        <f t="shared" si="9"/>
        <v>396</v>
      </c>
      <c r="G23" s="55">
        <f t="shared" si="9"/>
        <v>377</v>
      </c>
      <c r="H23" s="35">
        <f t="shared" si="9"/>
        <v>434</v>
      </c>
      <c r="I23" s="35">
        <f t="shared" si="9"/>
        <v>420</v>
      </c>
      <c r="J23" s="37">
        <f t="shared" si="9"/>
        <v>70556</v>
      </c>
      <c r="K23" s="39">
        <f t="shared" si="5"/>
        <v>90.617848970251714</v>
      </c>
      <c r="L23" s="33">
        <f>H23*3.4/F23</f>
        <v>3.7262626262626259</v>
      </c>
      <c r="M23" s="56">
        <f>(M8+M22)/2</f>
        <v>3.1669999999999998</v>
      </c>
      <c r="N23" s="57">
        <f>D23/B23*100</f>
        <v>17.341269841269842</v>
      </c>
      <c r="O23" s="57">
        <v>16.5</v>
      </c>
      <c r="P23" s="58">
        <f>P22+P8</f>
        <v>434</v>
      </c>
      <c r="Q23" s="35">
        <f>Q22+Q8</f>
        <v>32</v>
      </c>
      <c r="R23" s="35">
        <f>R22+R8</f>
        <v>0</v>
      </c>
      <c r="S23" s="35">
        <f>S8+S22</f>
        <v>72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15400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19</v>
      </c>
      <c r="G24" s="137"/>
      <c r="H24" s="138">
        <f>H23-I23</f>
        <v>14</v>
      </c>
      <c r="I24" s="139"/>
      <c r="J24" s="14"/>
      <c r="K24" s="23"/>
      <c r="L24" s="24"/>
      <c r="M24" s="24"/>
      <c r="N24" s="24"/>
      <c r="O24" s="24"/>
      <c r="P24" s="25"/>
      <c r="Q24" s="26" t="s">
        <v>73</v>
      </c>
      <c r="R24" s="26" t="s">
        <v>74</v>
      </c>
      <c r="S24" s="26" t="s">
        <v>75</v>
      </c>
      <c r="T24" s="26" t="s">
        <v>74</v>
      </c>
      <c r="U24" s="26" t="s">
        <v>76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15945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2023-06-08T03:13:34Z</cp:lastPrinted>
  <dcterms:created xsi:type="dcterms:W3CDTF">2020-08-31T08:55:27Z</dcterms:created>
  <dcterms:modified xsi:type="dcterms:W3CDTF">2023-06-08T03:25:39Z</dcterms:modified>
</cp:coreProperties>
</file>