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filterPrivacy="1" defaultThemeVersion="124226"/>
  <xr:revisionPtr revIDLastSave="0" documentId="13_ncr:1_{374DE5FE-3F78-47C9-BC18-A955F1E4F402}" xr6:coauthVersionLast="40" xr6:coauthVersionMax="40" xr10:uidLastSave="{00000000-0000-0000-0000-000000000000}"/>
  <bookViews>
    <workbookView xWindow="0" yWindow="0" windowWidth="28800" windowHeight="11925" xr2:uid="{00000000-000D-0000-FFFF-FFFF00000000}"/>
  </bookViews>
  <sheets>
    <sheet name="Лист1" sheetId="4" r:id="rId1"/>
  </sheets>
  <definedNames>
    <definedName name="_xlnm._FilterDatabase" localSheetId="0" hidden="1">Лист1!$A$14:$X$474</definedName>
  </definedNames>
  <calcPr calcId="191029"/>
</workbook>
</file>

<file path=xl/calcChain.xml><?xml version="1.0" encoding="utf-8"?>
<calcChain xmlns="http://schemas.openxmlformats.org/spreadsheetml/2006/main">
  <c r="Q411" i="4" l="1"/>
  <c r="G415" i="4" l="1"/>
  <c r="K410" i="4"/>
  <c r="K409" i="4"/>
  <c r="L412" i="4"/>
  <c r="G417" i="4"/>
  <c r="G416" i="4"/>
  <c r="N414" i="4"/>
  <c r="M414" i="4"/>
  <c r="L414" i="4"/>
  <c r="K414" i="4"/>
  <c r="J414" i="4"/>
  <c r="I414" i="4"/>
  <c r="H414" i="4"/>
  <c r="L258" i="4"/>
  <c r="K247" i="4"/>
  <c r="K246" i="4"/>
  <c r="K286" i="4"/>
  <c r="K285" i="4"/>
  <c r="N320" i="4"/>
  <c r="M320" i="4"/>
  <c r="L320" i="4"/>
  <c r="K320" i="4"/>
  <c r="J320" i="4"/>
  <c r="I320" i="4"/>
  <c r="H320" i="4"/>
  <c r="G322" i="4"/>
  <c r="G321" i="4"/>
  <c r="G414" i="4" l="1"/>
  <c r="G320" i="4"/>
  <c r="Q293" i="4"/>
  <c r="Q290" i="4"/>
  <c r="I285" i="4"/>
  <c r="J285" i="4"/>
  <c r="L285" i="4"/>
  <c r="M285" i="4"/>
  <c r="N285" i="4"/>
  <c r="I286" i="4"/>
  <c r="J286" i="4"/>
  <c r="L286" i="4"/>
  <c r="M286" i="4"/>
  <c r="N286" i="4"/>
  <c r="H286" i="4"/>
  <c r="H285" i="4"/>
  <c r="N293" i="4"/>
  <c r="M293" i="4"/>
  <c r="L293" i="4"/>
  <c r="K293" i="4"/>
  <c r="J293" i="4"/>
  <c r="I293" i="4"/>
  <c r="H293" i="4"/>
  <c r="N290" i="4"/>
  <c r="M290" i="4"/>
  <c r="L290" i="4"/>
  <c r="K290" i="4"/>
  <c r="J290" i="4"/>
  <c r="I290" i="4"/>
  <c r="H290" i="4"/>
  <c r="G295" i="4"/>
  <c r="G294" i="4"/>
  <c r="G292" i="4"/>
  <c r="G291" i="4"/>
  <c r="H284" i="4" l="1"/>
  <c r="G293" i="4"/>
  <c r="G290" i="4"/>
  <c r="I175" i="4" l="1"/>
  <c r="J175" i="4"/>
  <c r="K175" i="4"/>
  <c r="L175" i="4"/>
  <c r="M175" i="4"/>
  <c r="N175" i="4"/>
  <c r="I176" i="4"/>
  <c r="J176" i="4"/>
  <c r="K176" i="4"/>
  <c r="L176" i="4"/>
  <c r="M176" i="4"/>
  <c r="N176" i="4"/>
  <c r="H176" i="4"/>
  <c r="H175" i="4"/>
  <c r="I169" i="4"/>
  <c r="J169" i="4"/>
  <c r="K169" i="4"/>
  <c r="L169" i="4"/>
  <c r="M169" i="4"/>
  <c r="N169" i="4"/>
  <c r="I170" i="4"/>
  <c r="J170" i="4"/>
  <c r="K170" i="4"/>
  <c r="L170" i="4"/>
  <c r="M170" i="4"/>
  <c r="N170" i="4"/>
  <c r="H170" i="4"/>
  <c r="H169" i="4"/>
  <c r="G179" i="4"/>
  <c r="G178" i="4"/>
  <c r="Q177" i="4"/>
  <c r="N177" i="4"/>
  <c r="M177" i="4"/>
  <c r="L177" i="4"/>
  <c r="K177" i="4"/>
  <c r="J177" i="4"/>
  <c r="I177" i="4"/>
  <c r="H177" i="4"/>
  <c r="G173" i="4"/>
  <c r="G172" i="4"/>
  <c r="Q171" i="4"/>
  <c r="N171" i="4"/>
  <c r="M171" i="4"/>
  <c r="L171" i="4"/>
  <c r="K171" i="4"/>
  <c r="J171" i="4"/>
  <c r="I171" i="4"/>
  <c r="H171" i="4"/>
  <c r="G454" i="4"/>
  <c r="G453" i="4"/>
  <c r="Q452" i="4"/>
  <c r="N452" i="4"/>
  <c r="M452" i="4"/>
  <c r="L452" i="4"/>
  <c r="K452" i="4"/>
  <c r="J452" i="4"/>
  <c r="I452" i="4"/>
  <c r="H452" i="4"/>
  <c r="Q421" i="4"/>
  <c r="J354" i="4"/>
  <c r="K354" i="4"/>
  <c r="L354" i="4"/>
  <c r="M354" i="4"/>
  <c r="N354" i="4"/>
  <c r="J213" i="4"/>
  <c r="J210" i="4" s="1"/>
  <c r="J214" i="4"/>
  <c r="G274" i="4"/>
  <c r="G273" i="4"/>
  <c r="G271" i="4"/>
  <c r="G270" i="4"/>
  <c r="G268" i="4"/>
  <c r="G267" i="4"/>
  <c r="G265" i="4"/>
  <c r="G264" i="4"/>
  <c r="G262" i="4"/>
  <c r="G261" i="4"/>
  <c r="G259" i="4"/>
  <c r="G258" i="4"/>
  <c r="G256" i="4"/>
  <c r="G255" i="4"/>
  <c r="G253" i="4"/>
  <c r="G252" i="4"/>
  <c r="H251" i="4"/>
  <c r="I251" i="4"/>
  <c r="J251" i="4"/>
  <c r="K251" i="4"/>
  <c r="L251" i="4"/>
  <c r="M251" i="4"/>
  <c r="N251" i="4"/>
  <c r="G250" i="4"/>
  <c r="G249" i="4"/>
  <c r="I248" i="4"/>
  <c r="J248" i="4"/>
  <c r="K248" i="4"/>
  <c r="L248" i="4"/>
  <c r="M248" i="4"/>
  <c r="N248" i="4"/>
  <c r="H248" i="4"/>
  <c r="I246" i="4"/>
  <c r="K245" i="4"/>
  <c r="L246" i="4"/>
  <c r="M246" i="4"/>
  <c r="N246" i="4"/>
  <c r="I247" i="4"/>
  <c r="J247" i="4"/>
  <c r="L247" i="4"/>
  <c r="M247" i="4"/>
  <c r="N247" i="4"/>
  <c r="H247" i="4"/>
  <c r="H246" i="4"/>
  <c r="I168" i="4" l="1"/>
  <c r="M174" i="4"/>
  <c r="H245" i="4"/>
  <c r="J212" i="4"/>
  <c r="J168" i="4"/>
  <c r="G251" i="4"/>
  <c r="G248" i="4"/>
  <c r="G176" i="4"/>
  <c r="N174" i="4"/>
  <c r="J174" i="4"/>
  <c r="M168" i="4"/>
  <c r="K168" i="4"/>
  <c r="I174" i="4"/>
  <c r="L168" i="4"/>
  <c r="M245" i="4"/>
  <c r="H174" i="4"/>
  <c r="G170" i="4"/>
  <c r="I245" i="4"/>
  <c r="H240" i="4"/>
  <c r="G452" i="4"/>
  <c r="G169" i="4"/>
  <c r="N168" i="4"/>
  <c r="K174" i="4"/>
  <c r="L174" i="4"/>
  <c r="G175" i="4"/>
  <c r="H168" i="4"/>
  <c r="G177" i="4"/>
  <c r="G171" i="4"/>
  <c r="L245" i="4"/>
  <c r="G247" i="4"/>
  <c r="N245" i="4"/>
  <c r="J245" i="4"/>
  <c r="G246" i="4"/>
  <c r="N272" i="4"/>
  <c r="M272" i="4"/>
  <c r="L272" i="4"/>
  <c r="K272" i="4"/>
  <c r="J272" i="4"/>
  <c r="I272" i="4"/>
  <c r="H272" i="4"/>
  <c r="N269" i="4"/>
  <c r="M269" i="4"/>
  <c r="L269" i="4"/>
  <c r="K269" i="4"/>
  <c r="J269" i="4"/>
  <c r="I269" i="4"/>
  <c r="H269" i="4"/>
  <c r="N266" i="4"/>
  <c r="M266" i="4"/>
  <c r="L266" i="4"/>
  <c r="K266" i="4"/>
  <c r="J266" i="4"/>
  <c r="I266" i="4"/>
  <c r="H266" i="4"/>
  <c r="N263" i="4"/>
  <c r="M263" i="4"/>
  <c r="L263" i="4"/>
  <c r="K263" i="4"/>
  <c r="J263" i="4"/>
  <c r="I263" i="4"/>
  <c r="H263" i="4"/>
  <c r="N260" i="4"/>
  <c r="M260" i="4"/>
  <c r="L260" i="4"/>
  <c r="K260" i="4"/>
  <c r="J260" i="4"/>
  <c r="I260" i="4"/>
  <c r="H260" i="4"/>
  <c r="N257" i="4"/>
  <c r="M257" i="4"/>
  <c r="L257" i="4"/>
  <c r="K257" i="4"/>
  <c r="J257" i="4"/>
  <c r="I257" i="4"/>
  <c r="H257" i="4"/>
  <c r="N254" i="4"/>
  <c r="M254" i="4"/>
  <c r="L254" i="4"/>
  <c r="K254" i="4"/>
  <c r="J254" i="4"/>
  <c r="I254" i="4"/>
  <c r="H254" i="4"/>
  <c r="G272" i="4" l="1"/>
  <c r="G174" i="4"/>
  <c r="G260" i="4"/>
  <c r="G168" i="4"/>
  <c r="G269" i="4"/>
  <c r="G263" i="4"/>
  <c r="G257" i="4"/>
  <c r="G266" i="4"/>
  <c r="G254" i="4"/>
  <c r="G245" i="4"/>
  <c r="J432" i="4"/>
  <c r="J456" i="4" s="1"/>
  <c r="K432" i="4"/>
  <c r="K456" i="4" s="1"/>
  <c r="L432" i="4"/>
  <c r="L456" i="4" s="1"/>
  <c r="M432" i="4"/>
  <c r="M456" i="4" s="1"/>
  <c r="N432" i="4"/>
  <c r="N456" i="4" s="1"/>
  <c r="Q154" i="4" l="1"/>
  <c r="K240" i="4" l="1"/>
  <c r="G289" i="4" l="1"/>
  <c r="G288" i="4"/>
  <c r="Q287" i="4"/>
  <c r="N287" i="4"/>
  <c r="M287" i="4"/>
  <c r="L287" i="4"/>
  <c r="K287" i="4"/>
  <c r="J287" i="4"/>
  <c r="I287" i="4"/>
  <c r="H287" i="4"/>
  <c r="G287" i="4" l="1"/>
  <c r="K163" i="4"/>
  <c r="L163" i="4"/>
  <c r="M163" i="4"/>
  <c r="N163" i="4"/>
  <c r="K164" i="4"/>
  <c r="K182" i="4" s="1"/>
  <c r="L164" i="4"/>
  <c r="L182" i="4" s="1"/>
  <c r="M164" i="4"/>
  <c r="M182" i="4" s="1"/>
  <c r="N164" i="4"/>
  <c r="N182" i="4" s="1"/>
  <c r="N162" i="4" l="1"/>
  <c r="N181" i="4"/>
  <c r="K162" i="4"/>
  <c r="K181" i="4"/>
  <c r="M162" i="4"/>
  <c r="M181" i="4"/>
  <c r="L162" i="4"/>
  <c r="L181" i="4"/>
  <c r="G190" i="4"/>
  <c r="G189" i="4"/>
  <c r="H188" i="4"/>
  <c r="I188" i="4"/>
  <c r="J188" i="4"/>
  <c r="K188" i="4"/>
  <c r="L188" i="4"/>
  <c r="M188" i="4"/>
  <c r="N188" i="4"/>
  <c r="I186" i="4"/>
  <c r="J186" i="4"/>
  <c r="K186" i="4"/>
  <c r="L186" i="4"/>
  <c r="M186" i="4"/>
  <c r="N186" i="4"/>
  <c r="I187" i="4"/>
  <c r="J187" i="4"/>
  <c r="K187" i="4"/>
  <c r="L187" i="4"/>
  <c r="M187" i="4"/>
  <c r="N187" i="4"/>
  <c r="H187" i="4"/>
  <c r="H186" i="4"/>
  <c r="G188" i="4" l="1"/>
  <c r="J163" i="4" l="1"/>
  <c r="J181" i="4" s="1"/>
  <c r="J164" i="4"/>
  <c r="J182" i="4" s="1"/>
  <c r="I401" i="4" l="1"/>
  <c r="J401" i="4"/>
  <c r="K401" i="4"/>
  <c r="L401" i="4"/>
  <c r="M401" i="4"/>
  <c r="N401" i="4"/>
  <c r="I402" i="4"/>
  <c r="J402" i="4"/>
  <c r="K402" i="4"/>
  <c r="L402" i="4"/>
  <c r="M402" i="4"/>
  <c r="N402" i="4"/>
  <c r="H402" i="4"/>
  <c r="H401" i="4"/>
  <c r="G399" i="4"/>
  <c r="G398" i="4"/>
  <c r="N397" i="4"/>
  <c r="M397" i="4"/>
  <c r="L397" i="4"/>
  <c r="K397" i="4"/>
  <c r="J397" i="4"/>
  <c r="I397" i="4"/>
  <c r="H397" i="4"/>
  <c r="G401" i="4" l="1"/>
  <c r="G397" i="4"/>
  <c r="I19" i="4"/>
  <c r="J19" i="4"/>
  <c r="K19" i="4"/>
  <c r="L19" i="4"/>
  <c r="M19" i="4"/>
  <c r="N19" i="4"/>
  <c r="I20" i="4"/>
  <c r="J20" i="4"/>
  <c r="K20" i="4"/>
  <c r="L20" i="4"/>
  <c r="M20" i="4"/>
  <c r="N20" i="4"/>
  <c r="H20" i="4"/>
  <c r="H19" i="4"/>
  <c r="H52" i="4" l="1"/>
  <c r="G50" i="4"/>
  <c r="G49" i="4"/>
  <c r="J48" i="4"/>
  <c r="I48" i="4"/>
  <c r="G48" i="4" l="1"/>
  <c r="G421" i="4"/>
  <c r="G420" i="4"/>
  <c r="G419" i="4"/>
  <c r="I213" i="4" l="1"/>
  <c r="N52" i="4" l="1"/>
  <c r="G47" i="4"/>
  <c r="G46" i="4"/>
  <c r="J45" i="4"/>
  <c r="I45" i="4"/>
  <c r="G45" i="4" l="1"/>
  <c r="G345" i="4"/>
  <c r="G343" i="4"/>
  <c r="G342" i="4"/>
  <c r="G341" i="4"/>
  <c r="G376" i="4"/>
  <c r="G375" i="4"/>
  <c r="N374" i="4"/>
  <c r="M374" i="4"/>
  <c r="L374" i="4"/>
  <c r="K374" i="4"/>
  <c r="J374" i="4"/>
  <c r="I374" i="4"/>
  <c r="H374" i="4"/>
  <c r="G373" i="4"/>
  <c r="G372" i="4"/>
  <c r="N371" i="4"/>
  <c r="M371" i="4"/>
  <c r="L371" i="4"/>
  <c r="K371" i="4"/>
  <c r="J371" i="4"/>
  <c r="I371" i="4"/>
  <c r="H371" i="4"/>
  <c r="G370" i="4"/>
  <c r="G369" i="4"/>
  <c r="N368" i="4"/>
  <c r="M368" i="4"/>
  <c r="L368" i="4"/>
  <c r="K368" i="4"/>
  <c r="J368" i="4"/>
  <c r="I368" i="4"/>
  <c r="H368" i="4"/>
  <c r="N367" i="4"/>
  <c r="M367" i="4"/>
  <c r="L367" i="4"/>
  <c r="K367" i="4"/>
  <c r="J367" i="4"/>
  <c r="I367" i="4"/>
  <c r="H367" i="4"/>
  <c r="N366" i="4"/>
  <c r="M366" i="4"/>
  <c r="L366" i="4"/>
  <c r="K366" i="4"/>
  <c r="J366" i="4"/>
  <c r="I366" i="4"/>
  <c r="H366" i="4"/>
  <c r="I354" i="4"/>
  <c r="I355" i="4"/>
  <c r="J355" i="4"/>
  <c r="K355" i="4"/>
  <c r="L355" i="4"/>
  <c r="M355" i="4"/>
  <c r="N355" i="4"/>
  <c r="H355" i="4"/>
  <c r="H354" i="4"/>
  <c r="G364" i="4"/>
  <c r="G363" i="4"/>
  <c r="N362" i="4"/>
  <c r="M362" i="4"/>
  <c r="L362" i="4"/>
  <c r="K362" i="4"/>
  <c r="J362" i="4"/>
  <c r="I362" i="4"/>
  <c r="H362" i="4"/>
  <c r="J336" i="4"/>
  <c r="K336" i="4"/>
  <c r="L336" i="4"/>
  <c r="M336" i="4"/>
  <c r="N336" i="4"/>
  <c r="J337" i="4"/>
  <c r="K337" i="4"/>
  <c r="L337" i="4"/>
  <c r="M337" i="4"/>
  <c r="N337" i="4"/>
  <c r="H336" i="4"/>
  <c r="J344" i="4"/>
  <c r="K344" i="4"/>
  <c r="L344" i="4"/>
  <c r="M344" i="4"/>
  <c r="N344" i="4"/>
  <c r="I344" i="4"/>
  <c r="G361" i="4"/>
  <c r="G360" i="4"/>
  <c r="N359" i="4"/>
  <c r="M359" i="4"/>
  <c r="L359" i="4"/>
  <c r="K359" i="4"/>
  <c r="J359" i="4"/>
  <c r="I359" i="4"/>
  <c r="H359" i="4"/>
  <c r="L328" i="4" l="1"/>
  <c r="I365" i="4"/>
  <c r="L327" i="4"/>
  <c r="K327" i="4"/>
  <c r="H365" i="4"/>
  <c r="L365" i="4"/>
  <c r="K328" i="4"/>
  <c r="N365" i="4"/>
  <c r="N328" i="4"/>
  <c r="K365" i="4"/>
  <c r="H327" i="4"/>
  <c r="M328" i="4"/>
  <c r="N327" i="4"/>
  <c r="I328" i="4"/>
  <c r="G374" i="4"/>
  <c r="J365" i="4"/>
  <c r="J328" i="4"/>
  <c r="M327" i="4"/>
  <c r="G366" i="4"/>
  <c r="J327" i="4"/>
  <c r="G368" i="4"/>
  <c r="G362" i="4"/>
  <c r="M365" i="4"/>
  <c r="I327" i="4"/>
  <c r="G371" i="4"/>
  <c r="G367" i="4"/>
  <c r="G359" i="4"/>
  <c r="G365" i="4" l="1"/>
  <c r="G423" i="4"/>
  <c r="N422" i="4"/>
  <c r="M422" i="4"/>
  <c r="L422" i="4"/>
  <c r="K422" i="4"/>
  <c r="J422" i="4"/>
  <c r="I422" i="4"/>
  <c r="I409" i="4" s="1"/>
  <c r="H422" i="4"/>
  <c r="G422" i="4" l="1"/>
  <c r="I113" i="4"/>
  <c r="G319" i="4" l="1"/>
  <c r="G318" i="4"/>
  <c r="N317" i="4"/>
  <c r="M317" i="4"/>
  <c r="L317" i="4"/>
  <c r="K317" i="4"/>
  <c r="J317" i="4"/>
  <c r="I317" i="4"/>
  <c r="H317" i="4"/>
  <c r="G317" i="4" l="1"/>
  <c r="J227" i="4"/>
  <c r="K227" i="4"/>
  <c r="L227" i="4"/>
  <c r="M227" i="4"/>
  <c r="N227" i="4"/>
  <c r="I227" i="4"/>
  <c r="I240" i="4" l="1"/>
  <c r="J240" i="4"/>
  <c r="L240" i="4"/>
  <c r="M240" i="4"/>
  <c r="N240" i="4"/>
  <c r="I241" i="4"/>
  <c r="J241" i="4"/>
  <c r="K241" i="4"/>
  <c r="L241" i="4"/>
  <c r="M241" i="4"/>
  <c r="N241" i="4"/>
  <c r="H241" i="4"/>
  <c r="I242" i="4"/>
  <c r="J242" i="4"/>
  <c r="K242" i="4"/>
  <c r="L242" i="4"/>
  <c r="M242" i="4"/>
  <c r="N242" i="4"/>
  <c r="J239" i="4" l="1"/>
  <c r="L239" i="4"/>
  <c r="N239" i="4"/>
  <c r="K239" i="4"/>
  <c r="M239" i="4"/>
  <c r="I239" i="4"/>
  <c r="I237" i="4"/>
  <c r="I234" i="4" s="1"/>
  <c r="J237" i="4"/>
  <c r="J234" i="4" s="1"/>
  <c r="K237" i="4"/>
  <c r="K234" i="4" s="1"/>
  <c r="L237" i="4"/>
  <c r="L234" i="4" s="1"/>
  <c r="M237" i="4"/>
  <c r="M234" i="4" s="1"/>
  <c r="N237" i="4"/>
  <c r="N234" i="4" s="1"/>
  <c r="I238" i="4"/>
  <c r="I235" i="4" s="1"/>
  <c r="J238" i="4"/>
  <c r="K238" i="4"/>
  <c r="L238" i="4"/>
  <c r="L235" i="4" s="1"/>
  <c r="M238" i="4"/>
  <c r="M235" i="4" s="1"/>
  <c r="N238" i="4"/>
  <c r="N235" i="4" s="1"/>
  <c r="H238" i="4"/>
  <c r="H235" i="4" s="1"/>
  <c r="H237" i="4"/>
  <c r="H234" i="4" s="1"/>
  <c r="N233" i="4" l="1"/>
  <c r="L233" i="4"/>
  <c r="M233" i="4"/>
  <c r="G241" i="4"/>
  <c r="G240" i="4"/>
  <c r="H239" i="4"/>
  <c r="G239" i="4" l="1"/>
  <c r="H201" i="4" l="1"/>
  <c r="H202" i="4"/>
  <c r="H432" i="4" l="1"/>
  <c r="H456" i="4" s="1"/>
  <c r="I432" i="4"/>
  <c r="I456" i="4" s="1"/>
  <c r="N18" i="4" l="1"/>
  <c r="J18" i="4" l="1"/>
  <c r="L18" i="4"/>
  <c r="M18" i="4"/>
  <c r="K18" i="4"/>
  <c r="I18" i="4"/>
  <c r="I108" i="4"/>
  <c r="J108" i="4"/>
  <c r="K108" i="4"/>
  <c r="L108" i="4"/>
  <c r="M108" i="4"/>
  <c r="N108" i="4"/>
  <c r="I109" i="4"/>
  <c r="J109" i="4"/>
  <c r="K109" i="4"/>
  <c r="L109" i="4"/>
  <c r="M109" i="4"/>
  <c r="N109" i="4"/>
  <c r="H109" i="4"/>
  <c r="H108" i="4"/>
  <c r="G106" i="4"/>
  <c r="G105" i="4"/>
  <c r="N104" i="4"/>
  <c r="M104" i="4"/>
  <c r="L104" i="4"/>
  <c r="K104" i="4"/>
  <c r="J104" i="4"/>
  <c r="I104" i="4"/>
  <c r="H104" i="4"/>
  <c r="G104" i="4" l="1"/>
  <c r="G358" i="4"/>
  <c r="G357" i="4"/>
  <c r="N356" i="4"/>
  <c r="M356" i="4"/>
  <c r="L356" i="4"/>
  <c r="K356" i="4"/>
  <c r="J356" i="4"/>
  <c r="I356" i="4"/>
  <c r="H356" i="4"/>
  <c r="G352" i="4"/>
  <c r="G351" i="4"/>
  <c r="N350" i="4"/>
  <c r="M350" i="4"/>
  <c r="L350" i="4"/>
  <c r="K350" i="4"/>
  <c r="J350" i="4"/>
  <c r="I350" i="4"/>
  <c r="H350" i="4"/>
  <c r="G340" i="4"/>
  <c r="G339" i="4"/>
  <c r="N338" i="4"/>
  <c r="M338" i="4"/>
  <c r="L338" i="4"/>
  <c r="K338" i="4"/>
  <c r="J338" i="4"/>
  <c r="I338" i="4"/>
  <c r="H338" i="4"/>
  <c r="G356" i="4" l="1"/>
  <c r="G338" i="4"/>
  <c r="G350" i="4"/>
  <c r="I107" i="4"/>
  <c r="H213" i="4" l="1"/>
  <c r="G355" i="4"/>
  <c r="G354" i="4"/>
  <c r="I353" i="4"/>
  <c r="J353" i="4"/>
  <c r="K353" i="4"/>
  <c r="L353" i="4"/>
  <c r="M353" i="4"/>
  <c r="N353" i="4"/>
  <c r="H353" i="4"/>
  <c r="G334" i="4"/>
  <c r="G333" i="4"/>
  <c r="I332" i="4"/>
  <c r="J332" i="4"/>
  <c r="K332" i="4"/>
  <c r="L332" i="4"/>
  <c r="M332" i="4"/>
  <c r="N332" i="4"/>
  <c r="H332" i="4"/>
  <c r="G332" i="4" l="1"/>
  <c r="G353" i="4"/>
  <c r="Q188" i="4"/>
  <c r="H299" i="4" l="1"/>
  <c r="I299" i="4"/>
  <c r="J299" i="4"/>
  <c r="K299" i="4"/>
  <c r="L299" i="4"/>
  <c r="M299" i="4"/>
  <c r="N299" i="4"/>
  <c r="G301" i="4"/>
  <c r="G300" i="4"/>
  <c r="G299" i="4" l="1"/>
  <c r="I163" i="4"/>
  <c r="I181" i="4" s="1"/>
  <c r="H163" i="4"/>
  <c r="H181" i="4" s="1"/>
  <c r="G135" i="4"/>
  <c r="G134" i="4"/>
  <c r="N133" i="4"/>
  <c r="M133" i="4"/>
  <c r="L133" i="4"/>
  <c r="K133" i="4"/>
  <c r="J133" i="4"/>
  <c r="I133" i="4"/>
  <c r="H133" i="4"/>
  <c r="G132" i="4"/>
  <c r="G131" i="4"/>
  <c r="N130" i="4"/>
  <c r="M130" i="4"/>
  <c r="L130" i="4"/>
  <c r="K130" i="4"/>
  <c r="J130" i="4"/>
  <c r="I130" i="4"/>
  <c r="H130" i="4"/>
  <c r="G129" i="4"/>
  <c r="G128" i="4"/>
  <c r="N127" i="4"/>
  <c r="M127" i="4"/>
  <c r="L127" i="4"/>
  <c r="K127" i="4"/>
  <c r="J127" i="4"/>
  <c r="I127" i="4"/>
  <c r="H127" i="4"/>
  <c r="G126" i="4"/>
  <c r="G125" i="4"/>
  <c r="N124" i="4"/>
  <c r="M124" i="4"/>
  <c r="L124" i="4"/>
  <c r="K124" i="4"/>
  <c r="J124" i="4"/>
  <c r="I124" i="4"/>
  <c r="H124" i="4"/>
  <c r="G123" i="4"/>
  <c r="G122" i="4"/>
  <c r="N121" i="4"/>
  <c r="M121" i="4"/>
  <c r="L121" i="4"/>
  <c r="K121" i="4"/>
  <c r="J121" i="4"/>
  <c r="I121" i="4"/>
  <c r="H121" i="4"/>
  <c r="G120" i="4"/>
  <c r="G119" i="4"/>
  <c r="N118" i="4"/>
  <c r="M118" i="4"/>
  <c r="L118" i="4"/>
  <c r="K118" i="4"/>
  <c r="J118" i="4"/>
  <c r="I118" i="4"/>
  <c r="H118" i="4"/>
  <c r="G117" i="4"/>
  <c r="G116" i="4"/>
  <c r="N115" i="4"/>
  <c r="M115" i="4"/>
  <c r="L115" i="4"/>
  <c r="K115" i="4"/>
  <c r="J115" i="4"/>
  <c r="I115" i="4"/>
  <c r="H115" i="4"/>
  <c r="N114" i="4"/>
  <c r="N159" i="4" s="1"/>
  <c r="M114" i="4"/>
  <c r="M159" i="4" s="1"/>
  <c r="L114" i="4"/>
  <c r="L159" i="4" s="1"/>
  <c r="K114" i="4"/>
  <c r="K159" i="4" s="1"/>
  <c r="J114" i="4"/>
  <c r="J159" i="4" s="1"/>
  <c r="I114" i="4"/>
  <c r="I159" i="4" s="1"/>
  <c r="H114" i="4"/>
  <c r="H159" i="4" s="1"/>
  <c r="N113" i="4"/>
  <c r="N158" i="4" s="1"/>
  <c r="M113" i="4"/>
  <c r="M158" i="4" s="1"/>
  <c r="L113" i="4"/>
  <c r="L158" i="4" s="1"/>
  <c r="K113" i="4"/>
  <c r="K158" i="4" s="1"/>
  <c r="J113" i="4"/>
  <c r="J158" i="4" s="1"/>
  <c r="I158" i="4"/>
  <c r="H113" i="4"/>
  <c r="H158" i="4" s="1"/>
  <c r="I185" i="4"/>
  <c r="H164" i="4"/>
  <c r="H182" i="4" s="1"/>
  <c r="L107" i="4"/>
  <c r="I101" i="4"/>
  <c r="J101" i="4"/>
  <c r="K101" i="4"/>
  <c r="L101" i="4"/>
  <c r="M101" i="4"/>
  <c r="N101" i="4"/>
  <c r="H101" i="4"/>
  <c r="G102" i="4"/>
  <c r="G103" i="4"/>
  <c r="G100" i="4"/>
  <c r="G99" i="4"/>
  <c r="N98" i="4"/>
  <c r="M98" i="4"/>
  <c r="L98" i="4"/>
  <c r="K98" i="4"/>
  <c r="J98" i="4"/>
  <c r="I98" i="4"/>
  <c r="H98" i="4"/>
  <c r="G327" i="4"/>
  <c r="G349" i="4"/>
  <c r="G348" i="4"/>
  <c r="N347" i="4"/>
  <c r="M347" i="4"/>
  <c r="L347" i="4"/>
  <c r="K347" i="4"/>
  <c r="J347" i="4"/>
  <c r="I347" i="4"/>
  <c r="H347" i="4"/>
  <c r="H346" i="4" s="1"/>
  <c r="G336" i="4"/>
  <c r="N335" i="4"/>
  <c r="M335" i="4"/>
  <c r="L335" i="4"/>
  <c r="K335" i="4"/>
  <c r="J335" i="4"/>
  <c r="I335" i="4"/>
  <c r="G331" i="4"/>
  <c r="G330" i="4"/>
  <c r="N329" i="4"/>
  <c r="M329" i="4"/>
  <c r="L329" i="4"/>
  <c r="K329" i="4"/>
  <c r="J329" i="4"/>
  <c r="I329" i="4"/>
  <c r="H329" i="4"/>
  <c r="I52" i="4"/>
  <c r="J52" i="4"/>
  <c r="K52" i="4"/>
  <c r="I53" i="4"/>
  <c r="J53" i="4"/>
  <c r="K53" i="4"/>
  <c r="L53" i="4"/>
  <c r="M53" i="4"/>
  <c r="N53" i="4"/>
  <c r="H53" i="4"/>
  <c r="G41" i="4"/>
  <c r="G40" i="4"/>
  <c r="N39" i="4"/>
  <c r="M39" i="4"/>
  <c r="L39" i="4"/>
  <c r="K39" i="4"/>
  <c r="J39" i="4"/>
  <c r="I39" i="4"/>
  <c r="H39" i="4"/>
  <c r="I324" i="4"/>
  <c r="J324" i="4"/>
  <c r="K324" i="4"/>
  <c r="L324" i="4"/>
  <c r="M324" i="4"/>
  <c r="N324" i="4"/>
  <c r="I325" i="4"/>
  <c r="J325" i="4"/>
  <c r="K325" i="4"/>
  <c r="L325" i="4"/>
  <c r="M325" i="4"/>
  <c r="N325" i="4"/>
  <c r="I470" i="4"/>
  <c r="J470" i="4"/>
  <c r="K470" i="4"/>
  <c r="L470" i="4"/>
  <c r="M470" i="4"/>
  <c r="N470" i="4"/>
  <c r="G468" i="4"/>
  <c r="G467" i="4"/>
  <c r="Q466" i="4"/>
  <c r="N466" i="4"/>
  <c r="M466" i="4"/>
  <c r="L466" i="4"/>
  <c r="K466" i="4"/>
  <c r="J466" i="4"/>
  <c r="I466" i="4"/>
  <c r="H466" i="4"/>
  <c r="G465" i="4"/>
  <c r="G464" i="4"/>
  <c r="N463" i="4"/>
  <c r="M463" i="4"/>
  <c r="L463" i="4"/>
  <c r="K463" i="4"/>
  <c r="J463" i="4"/>
  <c r="I463" i="4"/>
  <c r="H463" i="4"/>
  <c r="N462" i="4"/>
  <c r="N471" i="4" s="1"/>
  <c r="M462" i="4"/>
  <c r="M471" i="4" s="1"/>
  <c r="L462" i="4"/>
  <c r="L471" i="4" s="1"/>
  <c r="K462" i="4"/>
  <c r="K471" i="4" s="1"/>
  <c r="J462" i="4"/>
  <c r="J471" i="4" s="1"/>
  <c r="I462" i="4"/>
  <c r="I471" i="4" s="1"/>
  <c r="H462" i="4"/>
  <c r="H471" i="4" s="1"/>
  <c r="H461" i="4"/>
  <c r="G461" i="4" s="1"/>
  <c r="N409" i="4"/>
  <c r="N410" i="4"/>
  <c r="N428" i="4" s="1"/>
  <c r="N433" i="4"/>
  <c r="N457" i="4" s="1"/>
  <c r="M409" i="4"/>
  <c r="M433" i="4"/>
  <c r="M457" i="4" s="1"/>
  <c r="L409" i="4"/>
  <c r="L410" i="4"/>
  <c r="L428" i="4" s="1"/>
  <c r="L433" i="4"/>
  <c r="L457" i="4" s="1"/>
  <c r="K433" i="4"/>
  <c r="K457" i="4" s="1"/>
  <c r="J409" i="4"/>
  <c r="J410" i="4"/>
  <c r="J433" i="4"/>
  <c r="J457" i="4" s="1"/>
  <c r="I427" i="4"/>
  <c r="I433" i="4"/>
  <c r="I457" i="4" s="1"/>
  <c r="H409" i="4"/>
  <c r="H427" i="4" s="1"/>
  <c r="H410" i="4"/>
  <c r="H428" i="4" s="1"/>
  <c r="H433" i="4"/>
  <c r="H457" i="4" s="1"/>
  <c r="N411" i="4"/>
  <c r="M411" i="4"/>
  <c r="M410" i="4"/>
  <c r="M428" i="4" s="1"/>
  <c r="L411" i="4"/>
  <c r="K411" i="4"/>
  <c r="K428" i="4"/>
  <c r="J411" i="4"/>
  <c r="I411" i="4"/>
  <c r="I410" i="4"/>
  <c r="I428" i="4" s="1"/>
  <c r="H411" i="4"/>
  <c r="I164" i="4"/>
  <c r="I182" i="4" s="1"/>
  <c r="G167" i="4"/>
  <c r="G166" i="4"/>
  <c r="Q165" i="4"/>
  <c r="N165" i="4"/>
  <c r="M165" i="4"/>
  <c r="L165" i="4"/>
  <c r="K165" i="4"/>
  <c r="J165" i="4"/>
  <c r="I165" i="4"/>
  <c r="H165" i="4"/>
  <c r="H233" i="4"/>
  <c r="H214" i="4"/>
  <c r="H212" i="4" s="1"/>
  <c r="H196" i="4"/>
  <c r="I233" i="4"/>
  <c r="I214" i="4"/>
  <c r="I211" i="4" s="1"/>
  <c r="I202" i="4"/>
  <c r="J310" i="4"/>
  <c r="J235" i="4" s="1"/>
  <c r="J211" i="4"/>
  <c r="J202" i="4"/>
  <c r="J196" i="4" s="1"/>
  <c r="K310" i="4"/>
  <c r="K235" i="4" s="1"/>
  <c r="K214" i="4"/>
  <c r="K211" i="4" s="1"/>
  <c r="K202" i="4"/>
  <c r="K196" i="4" s="1"/>
  <c r="L214" i="4"/>
  <c r="L211" i="4" s="1"/>
  <c r="L202" i="4"/>
  <c r="L196" i="4" s="1"/>
  <c r="M214" i="4"/>
  <c r="M211" i="4" s="1"/>
  <c r="M202" i="4"/>
  <c r="M196" i="4" s="1"/>
  <c r="N214" i="4"/>
  <c r="N211" i="4" s="1"/>
  <c r="N202" i="4"/>
  <c r="N196" i="4" s="1"/>
  <c r="H210" i="4"/>
  <c r="H195" i="4"/>
  <c r="I210" i="4"/>
  <c r="K213" i="4"/>
  <c r="K210" i="4" s="1"/>
  <c r="L213" i="4"/>
  <c r="L210" i="4" s="1"/>
  <c r="M52" i="4"/>
  <c r="M213" i="4"/>
  <c r="M210" i="4" s="1"/>
  <c r="N213" i="4"/>
  <c r="N210" i="4" s="1"/>
  <c r="G451" i="4"/>
  <c r="G450" i="4"/>
  <c r="H449" i="4"/>
  <c r="I449" i="4"/>
  <c r="J449" i="4"/>
  <c r="K449" i="4"/>
  <c r="L449" i="4"/>
  <c r="M449" i="4"/>
  <c r="N449" i="4"/>
  <c r="G448" i="4"/>
  <c r="G447" i="4"/>
  <c r="H446" i="4"/>
  <c r="I446" i="4"/>
  <c r="J446" i="4"/>
  <c r="K446" i="4"/>
  <c r="L446" i="4"/>
  <c r="M446" i="4"/>
  <c r="N446" i="4"/>
  <c r="G445" i="4"/>
  <c r="G444" i="4"/>
  <c r="H443" i="4"/>
  <c r="I443" i="4"/>
  <c r="J443" i="4"/>
  <c r="K443" i="4"/>
  <c r="L443" i="4"/>
  <c r="M443" i="4"/>
  <c r="N443" i="4"/>
  <c r="G442" i="4"/>
  <c r="G441" i="4"/>
  <c r="H440" i="4"/>
  <c r="I440" i="4"/>
  <c r="J440" i="4"/>
  <c r="K440" i="4"/>
  <c r="L440" i="4"/>
  <c r="M440" i="4"/>
  <c r="N440" i="4"/>
  <c r="G439" i="4"/>
  <c r="G438" i="4"/>
  <c r="H437" i="4"/>
  <c r="I437" i="4"/>
  <c r="J437" i="4"/>
  <c r="K437" i="4"/>
  <c r="L437" i="4"/>
  <c r="M437" i="4"/>
  <c r="N437" i="4"/>
  <c r="H434" i="4"/>
  <c r="I434" i="4"/>
  <c r="J434" i="4"/>
  <c r="K434" i="4"/>
  <c r="L434" i="4"/>
  <c r="M434" i="4"/>
  <c r="N434" i="4"/>
  <c r="G436" i="4"/>
  <c r="G435" i="4"/>
  <c r="Q449" i="4"/>
  <c r="Q446" i="4"/>
  <c r="Q443" i="4"/>
  <c r="Q440" i="4"/>
  <c r="Q437" i="4"/>
  <c r="M418" i="4"/>
  <c r="H418" i="4"/>
  <c r="I418" i="4"/>
  <c r="J418" i="4"/>
  <c r="K418" i="4"/>
  <c r="L418" i="4"/>
  <c r="N418" i="4"/>
  <c r="G396" i="4"/>
  <c r="G395" i="4"/>
  <c r="N394" i="4"/>
  <c r="M394" i="4"/>
  <c r="L394" i="4"/>
  <c r="K394" i="4"/>
  <c r="J394" i="4"/>
  <c r="I394" i="4"/>
  <c r="H394" i="4"/>
  <c r="G393" i="4"/>
  <c r="G392" i="4"/>
  <c r="N391" i="4"/>
  <c r="M391" i="4"/>
  <c r="L391" i="4"/>
  <c r="K391" i="4"/>
  <c r="J391" i="4"/>
  <c r="I391" i="4"/>
  <c r="H391" i="4"/>
  <c r="G390" i="4"/>
  <c r="H388" i="4"/>
  <c r="I388" i="4"/>
  <c r="J388" i="4"/>
  <c r="K388" i="4"/>
  <c r="L388" i="4"/>
  <c r="M388" i="4"/>
  <c r="N388" i="4"/>
  <c r="G387" i="4"/>
  <c r="G386" i="4"/>
  <c r="N385" i="4"/>
  <c r="M385" i="4"/>
  <c r="L385" i="4"/>
  <c r="K385" i="4"/>
  <c r="J385" i="4"/>
  <c r="I385" i="4"/>
  <c r="H385" i="4"/>
  <c r="G384" i="4"/>
  <c r="G383" i="4"/>
  <c r="Q382" i="4"/>
  <c r="N382" i="4"/>
  <c r="M382" i="4"/>
  <c r="L382" i="4"/>
  <c r="K382" i="4"/>
  <c r="J382" i="4"/>
  <c r="I382" i="4"/>
  <c r="H382" i="4"/>
  <c r="G220" i="4"/>
  <c r="G223" i="4"/>
  <c r="G226" i="4"/>
  <c r="G229" i="4"/>
  <c r="G232" i="4"/>
  <c r="G199" i="4"/>
  <c r="G216" i="4"/>
  <c r="G219" i="4"/>
  <c r="G222" i="4"/>
  <c r="G225" i="4"/>
  <c r="G228" i="4"/>
  <c r="G231" i="4"/>
  <c r="G198" i="4"/>
  <c r="N206" i="4"/>
  <c r="M206" i="4"/>
  <c r="L206" i="4"/>
  <c r="K206" i="4"/>
  <c r="J206" i="4"/>
  <c r="I206" i="4"/>
  <c r="H206" i="4"/>
  <c r="G206" i="4"/>
  <c r="N326" i="4"/>
  <c r="M326" i="4"/>
  <c r="L326" i="4"/>
  <c r="K326" i="4"/>
  <c r="J326" i="4"/>
  <c r="I326" i="4"/>
  <c r="G316" i="4"/>
  <c r="G315" i="4"/>
  <c r="Q314" i="4"/>
  <c r="N314" i="4"/>
  <c r="M314" i="4"/>
  <c r="L314" i="4"/>
  <c r="K314" i="4"/>
  <c r="J314" i="4"/>
  <c r="I314" i="4"/>
  <c r="H314" i="4"/>
  <c r="G313" i="4"/>
  <c r="G312" i="4"/>
  <c r="N311" i="4"/>
  <c r="M311" i="4"/>
  <c r="L311" i="4"/>
  <c r="K311" i="4"/>
  <c r="J311" i="4"/>
  <c r="I311" i="4"/>
  <c r="H311" i="4"/>
  <c r="G309" i="4"/>
  <c r="N308" i="4"/>
  <c r="M308" i="4"/>
  <c r="L308" i="4"/>
  <c r="G307" i="4"/>
  <c r="G306" i="4"/>
  <c r="N305" i="4"/>
  <c r="M305" i="4"/>
  <c r="L305" i="4"/>
  <c r="K305" i="4"/>
  <c r="J305" i="4"/>
  <c r="I305" i="4"/>
  <c r="H305" i="4"/>
  <c r="G304" i="4"/>
  <c r="G303" i="4"/>
  <c r="N302" i="4"/>
  <c r="M302" i="4"/>
  <c r="L302" i="4"/>
  <c r="K302" i="4"/>
  <c r="J302" i="4"/>
  <c r="I302" i="4"/>
  <c r="H302" i="4"/>
  <c r="G298" i="4"/>
  <c r="G297" i="4"/>
  <c r="N296" i="4"/>
  <c r="M296" i="4"/>
  <c r="L296" i="4"/>
  <c r="K296" i="4"/>
  <c r="J296" i="4"/>
  <c r="I296" i="4"/>
  <c r="H296" i="4"/>
  <c r="G286" i="4"/>
  <c r="G285" i="4"/>
  <c r="Q284" i="4"/>
  <c r="N284" i="4"/>
  <c r="M284" i="4"/>
  <c r="L284" i="4"/>
  <c r="K284" i="4"/>
  <c r="J284" i="4"/>
  <c r="I284" i="4"/>
  <c r="G283" i="4"/>
  <c r="G282" i="4"/>
  <c r="N281" i="4"/>
  <c r="M281" i="4"/>
  <c r="L281" i="4"/>
  <c r="K281" i="4"/>
  <c r="J281" i="4"/>
  <c r="I281" i="4"/>
  <c r="H281" i="4"/>
  <c r="G280" i="4"/>
  <c r="G279" i="4"/>
  <c r="H278" i="4"/>
  <c r="G278" i="4" s="1"/>
  <c r="G277" i="4"/>
  <c r="G276" i="4"/>
  <c r="I275" i="4"/>
  <c r="H275" i="4"/>
  <c r="G244" i="4"/>
  <c r="G243" i="4"/>
  <c r="H242" i="4"/>
  <c r="G238" i="4"/>
  <c r="G237" i="4"/>
  <c r="N236" i="4"/>
  <c r="M236" i="4"/>
  <c r="L236" i="4"/>
  <c r="K236" i="4"/>
  <c r="J236" i="4"/>
  <c r="I236" i="4"/>
  <c r="H236" i="4"/>
  <c r="N230" i="4"/>
  <c r="M230" i="4"/>
  <c r="L230" i="4"/>
  <c r="K230" i="4"/>
  <c r="J230" i="4"/>
  <c r="I230" i="4"/>
  <c r="H230" i="4"/>
  <c r="H227" i="4"/>
  <c r="Q224" i="4"/>
  <c r="N224" i="4"/>
  <c r="M224" i="4"/>
  <c r="L224" i="4"/>
  <c r="K224" i="4"/>
  <c r="J224" i="4"/>
  <c r="I224" i="4"/>
  <c r="H224" i="4"/>
  <c r="Q221" i="4"/>
  <c r="N221" i="4"/>
  <c r="M221" i="4"/>
  <c r="L221" i="4"/>
  <c r="K221" i="4"/>
  <c r="J221" i="4"/>
  <c r="I221" i="4"/>
  <c r="H221" i="4"/>
  <c r="Q218" i="4"/>
  <c r="N218" i="4"/>
  <c r="M218" i="4"/>
  <c r="L218" i="4"/>
  <c r="K218" i="4"/>
  <c r="J218" i="4"/>
  <c r="I218" i="4"/>
  <c r="H218" i="4"/>
  <c r="N215" i="4"/>
  <c r="M215" i="4"/>
  <c r="L215" i="4"/>
  <c r="K215" i="4"/>
  <c r="J215" i="4"/>
  <c r="I215" i="4"/>
  <c r="H215" i="4"/>
  <c r="Q206" i="4"/>
  <c r="Q197" i="4"/>
  <c r="N197" i="4"/>
  <c r="M197" i="4"/>
  <c r="L197" i="4"/>
  <c r="K197" i="4"/>
  <c r="J197" i="4"/>
  <c r="I197" i="4"/>
  <c r="H197" i="4"/>
  <c r="Q145" i="4"/>
  <c r="Q142" i="4"/>
  <c r="Q139" i="4"/>
  <c r="Q133" i="4"/>
  <c r="Q130" i="4"/>
  <c r="Q127" i="4"/>
  <c r="Q124" i="4"/>
  <c r="Q118" i="4"/>
  <c r="G97" i="4"/>
  <c r="G96" i="4"/>
  <c r="N95" i="4"/>
  <c r="M95" i="4"/>
  <c r="L95" i="4"/>
  <c r="K95" i="4"/>
  <c r="J95" i="4"/>
  <c r="I95" i="4"/>
  <c r="H95" i="4"/>
  <c r="G94" i="4"/>
  <c r="G93" i="4"/>
  <c r="H92" i="4"/>
  <c r="I92" i="4"/>
  <c r="J92" i="4"/>
  <c r="K92" i="4"/>
  <c r="L92" i="4"/>
  <c r="M92" i="4"/>
  <c r="N92" i="4"/>
  <c r="G91" i="4"/>
  <c r="G90" i="4"/>
  <c r="H89" i="4"/>
  <c r="I89" i="4"/>
  <c r="J89" i="4"/>
  <c r="K89" i="4"/>
  <c r="L89" i="4"/>
  <c r="M89" i="4"/>
  <c r="N89" i="4"/>
  <c r="G88" i="4"/>
  <c r="G87" i="4"/>
  <c r="H86" i="4"/>
  <c r="I86" i="4"/>
  <c r="J86" i="4"/>
  <c r="K86" i="4"/>
  <c r="L86" i="4"/>
  <c r="M86" i="4"/>
  <c r="N86" i="4"/>
  <c r="I83" i="4"/>
  <c r="J83" i="4"/>
  <c r="K83" i="4"/>
  <c r="L83" i="4"/>
  <c r="M83" i="4"/>
  <c r="N83" i="4"/>
  <c r="H83" i="4"/>
  <c r="G85" i="4"/>
  <c r="G84" i="4"/>
  <c r="Q74" i="4"/>
  <c r="G76" i="4"/>
  <c r="G75" i="4"/>
  <c r="H74" i="4"/>
  <c r="I74" i="4"/>
  <c r="J74" i="4"/>
  <c r="K74" i="4"/>
  <c r="L74" i="4"/>
  <c r="M74" i="4"/>
  <c r="N74" i="4"/>
  <c r="G73" i="4"/>
  <c r="G72" i="4"/>
  <c r="H71" i="4"/>
  <c r="I71" i="4"/>
  <c r="J71" i="4"/>
  <c r="K71" i="4"/>
  <c r="L71" i="4"/>
  <c r="M71" i="4"/>
  <c r="N71" i="4"/>
  <c r="G70" i="4"/>
  <c r="G69" i="4"/>
  <c r="H68" i="4"/>
  <c r="I68" i="4"/>
  <c r="J68" i="4"/>
  <c r="K68" i="4"/>
  <c r="L68" i="4"/>
  <c r="M68" i="4"/>
  <c r="N68" i="4"/>
  <c r="I65" i="4"/>
  <c r="J65" i="4"/>
  <c r="K65" i="4"/>
  <c r="L65" i="4"/>
  <c r="M65" i="4"/>
  <c r="N65" i="4"/>
  <c r="H65" i="4"/>
  <c r="G67" i="4"/>
  <c r="G66" i="4"/>
  <c r="G64" i="4"/>
  <c r="G63" i="4"/>
  <c r="H62" i="4"/>
  <c r="I62" i="4"/>
  <c r="J62" i="4"/>
  <c r="K62" i="4"/>
  <c r="L62" i="4"/>
  <c r="M62" i="4"/>
  <c r="N62" i="4"/>
  <c r="Q59" i="4"/>
  <c r="G61" i="4"/>
  <c r="G60" i="4"/>
  <c r="H59" i="4"/>
  <c r="I59" i="4"/>
  <c r="J59" i="4"/>
  <c r="K59" i="4"/>
  <c r="L59" i="4"/>
  <c r="M59" i="4"/>
  <c r="N59" i="4"/>
  <c r="I56" i="4"/>
  <c r="J56" i="4"/>
  <c r="K56" i="4"/>
  <c r="L56" i="4"/>
  <c r="M56" i="4"/>
  <c r="N56" i="4"/>
  <c r="H56" i="4"/>
  <c r="G58" i="4"/>
  <c r="G57" i="4"/>
  <c r="Q24" i="4"/>
  <c r="G44" i="4"/>
  <c r="G43" i="4"/>
  <c r="H42" i="4"/>
  <c r="I42" i="4"/>
  <c r="J42" i="4"/>
  <c r="K42" i="4"/>
  <c r="L42" i="4"/>
  <c r="M42" i="4"/>
  <c r="N42" i="4"/>
  <c r="G38" i="4"/>
  <c r="G37" i="4"/>
  <c r="H36" i="4"/>
  <c r="I36" i="4"/>
  <c r="J36" i="4"/>
  <c r="K36" i="4"/>
  <c r="L36" i="4"/>
  <c r="M36" i="4"/>
  <c r="N36" i="4"/>
  <c r="G35" i="4"/>
  <c r="G34" i="4"/>
  <c r="H33" i="4"/>
  <c r="I33" i="4"/>
  <c r="J33" i="4"/>
  <c r="K33" i="4"/>
  <c r="L33" i="4"/>
  <c r="M33" i="4"/>
  <c r="N33" i="4"/>
  <c r="G32" i="4"/>
  <c r="G31" i="4"/>
  <c r="H30" i="4"/>
  <c r="I30" i="4"/>
  <c r="J30" i="4"/>
  <c r="K30" i="4"/>
  <c r="L30" i="4"/>
  <c r="M30" i="4"/>
  <c r="N30" i="4"/>
  <c r="G29" i="4"/>
  <c r="G28" i="4"/>
  <c r="H27" i="4"/>
  <c r="I27" i="4"/>
  <c r="J27" i="4"/>
  <c r="K27" i="4"/>
  <c r="L27" i="4"/>
  <c r="M27" i="4"/>
  <c r="N27" i="4"/>
  <c r="G26" i="4"/>
  <c r="G25" i="4"/>
  <c r="H24" i="4"/>
  <c r="I24" i="4"/>
  <c r="J24" i="4"/>
  <c r="K24" i="4"/>
  <c r="L24" i="4"/>
  <c r="M24" i="4"/>
  <c r="N24" i="4"/>
  <c r="H21" i="4"/>
  <c r="I21" i="4"/>
  <c r="J21" i="4"/>
  <c r="K21" i="4"/>
  <c r="L21" i="4"/>
  <c r="M21" i="4"/>
  <c r="N21" i="4"/>
  <c r="G23" i="4"/>
  <c r="G22" i="4"/>
  <c r="H405" i="4"/>
  <c r="I405" i="4"/>
  <c r="J405" i="4"/>
  <c r="K405" i="4"/>
  <c r="L405" i="4"/>
  <c r="M405" i="4"/>
  <c r="N405" i="4"/>
  <c r="G406" i="4"/>
  <c r="G412" i="4"/>
  <c r="H200" i="4"/>
  <c r="N460" i="4" l="1"/>
  <c r="I460" i="4"/>
  <c r="H426" i="4"/>
  <c r="L157" i="4"/>
  <c r="J157" i="4"/>
  <c r="N157" i="4"/>
  <c r="K157" i="4"/>
  <c r="J308" i="4"/>
  <c r="J233" i="4"/>
  <c r="M157" i="4"/>
  <c r="G115" i="4"/>
  <c r="G418" i="4"/>
  <c r="K379" i="4"/>
  <c r="K474" i="4" s="1"/>
  <c r="G118" i="4"/>
  <c r="J428" i="4"/>
  <c r="G428" i="4" s="1"/>
  <c r="G410" i="4"/>
  <c r="G213" i="4"/>
  <c r="M408" i="4"/>
  <c r="M427" i="4"/>
  <c r="M426" i="4" s="1"/>
  <c r="J427" i="4"/>
  <c r="J408" i="4"/>
  <c r="G221" i="4"/>
  <c r="L427" i="4"/>
  <c r="L426" i="4" s="1"/>
  <c r="L408" i="4"/>
  <c r="I308" i="4"/>
  <c r="L455" i="4"/>
  <c r="K427" i="4"/>
  <c r="K426" i="4" s="1"/>
  <c r="K408" i="4"/>
  <c r="N427" i="4"/>
  <c r="N426" i="4" s="1"/>
  <c r="N408" i="4"/>
  <c r="G346" i="4"/>
  <c r="H337" i="4"/>
  <c r="H344" i="4"/>
  <c r="G344" i="4" s="1"/>
  <c r="K185" i="4"/>
  <c r="I426" i="4"/>
  <c r="I162" i="4"/>
  <c r="J460" i="4"/>
  <c r="G310" i="4"/>
  <c r="G284" i="4"/>
  <c r="G302" i="4"/>
  <c r="G230" i="4"/>
  <c r="G218" i="4"/>
  <c r="I196" i="4"/>
  <c r="I379" i="4" s="1"/>
  <c r="G202" i="4"/>
  <c r="G196" i="4" s="1"/>
  <c r="H211" i="4"/>
  <c r="H209" i="4" s="1"/>
  <c r="J323" i="4"/>
  <c r="L185" i="4"/>
  <c r="N185" i="4"/>
  <c r="J185" i="4"/>
  <c r="M185" i="4"/>
  <c r="L323" i="4"/>
  <c r="G30" i="4"/>
  <c r="G197" i="4"/>
  <c r="J400" i="4"/>
  <c r="G187" i="4"/>
  <c r="H308" i="4"/>
  <c r="N212" i="4"/>
  <c r="N201" i="4"/>
  <c r="K460" i="4"/>
  <c r="G227" i="4"/>
  <c r="G214" i="4"/>
  <c r="G211" i="4" s="1"/>
  <c r="I400" i="4"/>
  <c r="G39" i="4"/>
  <c r="I157" i="4"/>
  <c r="G215" i="4"/>
  <c r="K323" i="4"/>
  <c r="M180" i="4"/>
  <c r="J112" i="4"/>
  <c r="G382" i="4"/>
  <c r="J431" i="4"/>
  <c r="I431" i="4"/>
  <c r="H400" i="4"/>
  <c r="L431" i="4"/>
  <c r="K469" i="4"/>
  <c r="N112" i="4"/>
  <c r="G24" i="4"/>
  <c r="G130" i="4"/>
  <c r="G108" i="4"/>
  <c r="N107" i="4"/>
  <c r="H162" i="4"/>
  <c r="H470" i="4"/>
  <c r="H469" i="4" s="1"/>
  <c r="G21" i="4"/>
  <c r="G36" i="4"/>
  <c r="G275" i="4"/>
  <c r="G296" i="4"/>
  <c r="K308" i="4"/>
  <c r="N431" i="4"/>
  <c r="L52" i="4"/>
  <c r="G52" i="4" s="1"/>
  <c r="L460" i="4"/>
  <c r="M323" i="4"/>
  <c r="I323" i="4"/>
  <c r="G19" i="4"/>
  <c r="K51" i="4"/>
  <c r="G347" i="4"/>
  <c r="G101" i="4"/>
  <c r="J107" i="4"/>
  <c r="M107" i="4"/>
  <c r="H112" i="4"/>
  <c r="N455" i="4"/>
  <c r="H324" i="4"/>
  <c r="G324" i="4" s="1"/>
  <c r="G281" i="4"/>
  <c r="G224" i="4"/>
  <c r="M431" i="4"/>
  <c r="N400" i="4"/>
  <c r="M400" i="4"/>
  <c r="L400" i="4"/>
  <c r="N51" i="4"/>
  <c r="G121" i="4"/>
  <c r="M455" i="4"/>
  <c r="I408" i="4"/>
  <c r="H460" i="4"/>
  <c r="G462" i="4"/>
  <c r="L212" i="4"/>
  <c r="G242" i="4"/>
  <c r="G311" i="4"/>
  <c r="G314" i="4"/>
  <c r="K209" i="4"/>
  <c r="J51" i="4"/>
  <c r="M379" i="4"/>
  <c r="M474" i="4" s="1"/>
  <c r="L469" i="4"/>
  <c r="G463" i="4"/>
  <c r="G234" i="4"/>
  <c r="G329" i="4"/>
  <c r="G109" i="4"/>
  <c r="G186" i="4"/>
  <c r="L112" i="4"/>
  <c r="G124" i="4"/>
  <c r="G133" i="4"/>
  <c r="G405" i="4"/>
  <c r="G389" i="4"/>
  <c r="G391" i="4"/>
  <c r="G440" i="4"/>
  <c r="G443" i="4"/>
  <c r="G432" i="4"/>
  <c r="M469" i="4"/>
  <c r="G466" i="4"/>
  <c r="N469" i="4"/>
  <c r="G394" i="4"/>
  <c r="G437" i="4"/>
  <c r="G446" i="4"/>
  <c r="G402" i="4"/>
  <c r="G33" i="4"/>
  <c r="G65" i="4"/>
  <c r="J180" i="4"/>
  <c r="G27" i="4"/>
  <c r="G42" i="4"/>
  <c r="G62" i="4"/>
  <c r="G83" i="4"/>
  <c r="G98" i="4"/>
  <c r="H107" i="4"/>
  <c r="K107" i="4"/>
  <c r="I112" i="4"/>
  <c r="K112" i="4"/>
  <c r="M112" i="4"/>
  <c r="G127" i="4"/>
  <c r="J162" i="4"/>
  <c r="G163" i="4"/>
  <c r="N180" i="4"/>
  <c r="H180" i="4"/>
  <c r="H194" i="4"/>
  <c r="M51" i="4"/>
  <c r="K180" i="4"/>
  <c r="M460" i="4"/>
  <c r="M212" i="4"/>
  <c r="G56" i="4"/>
  <c r="G86" i="4"/>
  <c r="G236" i="4"/>
  <c r="K455" i="4"/>
  <c r="H431" i="4"/>
  <c r="H408" i="4"/>
  <c r="I212" i="4"/>
  <c r="G71" i="4"/>
  <c r="G89" i="4"/>
  <c r="G95" i="4"/>
  <c r="H185" i="4"/>
  <c r="G388" i="4"/>
  <c r="G434" i="4"/>
  <c r="G433" i="4"/>
  <c r="G449" i="4"/>
  <c r="K400" i="4"/>
  <c r="I209" i="4"/>
  <c r="J209" i="4"/>
  <c r="I180" i="4"/>
  <c r="G165" i="4"/>
  <c r="J455" i="4"/>
  <c r="N323" i="4"/>
  <c r="H18" i="4"/>
  <c r="G113" i="4"/>
  <c r="G114" i="4"/>
  <c r="G20" i="4"/>
  <c r="K212" i="4"/>
  <c r="G68" i="4"/>
  <c r="G74" i="4"/>
  <c r="G411" i="4"/>
  <c r="G164" i="4"/>
  <c r="G409" i="4"/>
  <c r="G59" i="4"/>
  <c r="G92" i="4"/>
  <c r="G305" i="4"/>
  <c r="G385" i="4"/>
  <c r="K431" i="4"/>
  <c r="J469" i="4"/>
  <c r="G159" i="4"/>
  <c r="G158" i="4"/>
  <c r="H157" i="4"/>
  <c r="M209" i="4"/>
  <c r="N209" i="4"/>
  <c r="N379" i="4"/>
  <c r="N474" i="4" s="1"/>
  <c r="G457" i="4"/>
  <c r="H455" i="4"/>
  <c r="M201" i="4"/>
  <c r="L209" i="4"/>
  <c r="L379" i="4"/>
  <c r="L474" i="4" s="1"/>
  <c r="L180" i="4"/>
  <c r="G456" i="4"/>
  <c r="I455" i="4"/>
  <c r="G471" i="4"/>
  <c r="I469" i="4"/>
  <c r="I51" i="4"/>
  <c r="G53" i="4"/>
  <c r="H51" i="4"/>
  <c r="K233" i="4" l="1"/>
  <c r="G233" i="4" s="1"/>
  <c r="H378" i="4"/>
  <c r="H473" i="4" s="1"/>
  <c r="J426" i="4"/>
  <c r="G426" i="4" s="1"/>
  <c r="J379" i="4"/>
  <c r="J474" i="4" s="1"/>
  <c r="G427" i="4"/>
  <c r="H328" i="4"/>
  <c r="H335" i="4"/>
  <c r="G335" i="4" s="1"/>
  <c r="G337" i="4"/>
  <c r="G235" i="4"/>
  <c r="L51" i="4"/>
  <c r="G51" i="4" s="1"/>
  <c r="G308" i="4"/>
  <c r="G212" i="4"/>
  <c r="G408" i="4"/>
  <c r="N200" i="4"/>
  <c r="N195" i="4"/>
  <c r="G185" i="4"/>
  <c r="G210" i="4"/>
  <c r="G209" i="4" s="1"/>
  <c r="G400" i="4"/>
  <c r="G112" i="4"/>
  <c r="G470" i="4"/>
  <c r="G460" i="4"/>
  <c r="G107" i="4"/>
  <c r="G18" i="4"/>
  <c r="G469" i="4"/>
  <c r="G180" i="4"/>
  <c r="G162" i="4"/>
  <c r="G182" i="4"/>
  <c r="G181" i="4"/>
  <c r="G431" i="4"/>
  <c r="I474" i="4"/>
  <c r="G157" i="4"/>
  <c r="M195" i="4"/>
  <c r="M200" i="4"/>
  <c r="L201" i="4"/>
  <c r="G455" i="4"/>
  <c r="H325" i="4" l="1"/>
  <c r="G328" i="4"/>
  <c r="H326" i="4"/>
  <c r="G326" i="4" s="1"/>
  <c r="N194" i="4"/>
  <c r="N377" i="4" s="1"/>
  <c r="N378" i="4"/>
  <c r="N473" i="4" s="1"/>
  <c r="N472" i="4" s="1"/>
  <c r="L200" i="4"/>
  <c r="L195" i="4"/>
  <c r="M194" i="4"/>
  <c r="M377" i="4" s="1"/>
  <c r="M378" i="4"/>
  <c r="M473" i="4" s="1"/>
  <c r="M472" i="4" s="1"/>
  <c r="K201" i="4"/>
  <c r="G325" i="4" l="1"/>
  <c r="G379" i="4" s="1"/>
  <c r="H323" i="4"/>
  <c r="H379" i="4"/>
  <c r="H474" i="4" s="1"/>
  <c r="J201" i="4"/>
  <c r="K200" i="4"/>
  <c r="K195" i="4"/>
  <c r="L194" i="4"/>
  <c r="L377" i="4" s="1"/>
  <c r="L378" i="4"/>
  <c r="L473" i="4" s="1"/>
  <c r="L472" i="4" s="1"/>
  <c r="G323" i="4" l="1"/>
  <c r="H377" i="4"/>
  <c r="G474" i="4"/>
  <c r="H472" i="4"/>
  <c r="K194" i="4"/>
  <c r="K377" i="4" s="1"/>
  <c r="K378" i="4"/>
  <c r="K473" i="4" s="1"/>
  <c r="K472" i="4" s="1"/>
  <c r="I201" i="4"/>
  <c r="G201" i="4" s="1"/>
  <c r="J195" i="4"/>
  <c r="J200" i="4"/>
  <c r="G200" i="4" l="1"/>
  <c r="G195" i="4"/>
  <c r="J194" i="4"/>
  <c r="J377" i="4" s="1"/>
  <c r="J378" i="4"/>
  <c r="J473" i="4" s="1"/>
  <c r="J472" i="4" s="1"/>
  <c r="I200" i="4"/>
  <c r="I195" i="4"/>
  <c r="G194" i="4" l="1"/>
  <c r="G377" i="4" s="1"/>
  <c r="G378" i="4"/>
  <c r="I194" i="4"/>
  <c r="I377" i="4" s="1"/>
  <c r="I378" i="4"/>
  <c r="I473" i="4" s="1"/>
  <c r="I472" i="4" l="1"/>
  <c r="G472" i="4" s="1"/>
  <c r="G473" i="4"/>
</calcChain>
</file>

<file path=xl/sharedStrings.xml><?xml version="1.0" encoding="utf-8"?>
<sst xmlns="http://schemas.openxmlformats.org/spreadsheetml/2006/main" count="2525" uniqueCount="357">
  <si>
    <t>Уровень обновления СТП</t>
  </si>
  <si>
    <t>Количество проектов</t>
  </si>
  <si>
    <t>Доля муниципальных образований,  в которых внесены сведения в ЕГРН о границах территориальных зон</t>
  </si>
  <si>
    <t xml:space="preserve">Доля населения, обеспеченного качественной питьевой водой </t>
  </si>
  <si>
    <t>Доля населения, обеспеченного качественной питьевой водой</t>
  </si>
  <si>
    <t>Доля муниципальных образований, актуализировавших схемы</t>
  </si>
  <si>
    <t>Количество резервных источников электроснабжения</t>
  </si>
  <si>
    <t>Основное мероприятие 2: Комплексное освоение и развитие территорий в целях жилищного строительства</t>
  </si>
  <si>
    <t>Мероприятие 2.1: Оказание государственной поддержки на развитие индивидуального жилищного строительства</t>
  </si>
  <si>
    <t>Мероприятие 2.2: Строительство инженерной, социальной и дорожной инфраструктуры</t>
  </si>
  <si>
    <t>Основное мероприятие 3: Переселение граждан из  аварийного жилищного фонда</t>
  </si>
  <si>
    <t>Основное мероприятие 4: Формирование документов территориального планирования и подготовка документации по планировке территории</t>
  </si>
  <si>
    <t>Мероприятие 4.1: Подготовка документов территориального планирования Большереченского муниципального района Омской области, в том числе внесение изменений в такие документы и разработка на их основании документации по планировке территории</t>
  </si>
  <si>
    <t>Мероприятие 4.1.1: Внесение изменений в схему территориального планирования Большереченского муниципального района Омской области</t>
  </si>
  <si>
    <t>Мероприятие 4.1.2: Подготовка генеральных планов мунципальных образований Большереченского муниципального района Омской области, в том числе внеение изменений в такие планы</t>
  </si>
  <si>
    <t>Мероприятие 4.1.3: Подготовка документации по планировке территории - проектов планировки, проектов межевания площадок комплексной застройки</t>
  </si>
  <si>
    <t xml:space="preserve">Мероприятие 4.1.4: Подготовка документации по планировке территории - проектов планировки, проектов межевания территорий (в том числе внесение изменений) для размещения линейных объектов </t>
  </si>
  <si>
    <t>Мероприятие 4.1.5: 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</si>
  <si>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Мероприятие 4.1.6: Внесение изменений в правила землепользования и застройки мунципальных образований Большереченского муниципального района Омской области с учетом внесения сведений в Единый государственный реестр недвижимости о границах территориальных зон</t>
  </si>
  <si>
    <t>Мероприятие 5.1: Строительство и реконструкция объектов водоснабжения и водоотведения</t>
  </si>
  <si>
    <t>Количество приобретенных квартир</t>
  </si>
  <si>
    <t xml:space="preserve">Структура муниципальной программы Большереченского муниципального района  Омской области "Развитие экономического потенциала Большереченского муниципального района Омской области" </t>
  </si>
  <si>
    <t>Комитет финасов и контроля Администрации Большереченского муниципального района Омской области (далее-Администрации)</t>
  </si>
  <si>
    <t>Задача 2 муниципальной программы: Создание необходимых условий для эффективного осуществления полномочий Администрацией в соответствии с законодательством, а  также эффективного выполнения иных муниципальных  функций согласно законодательству</t>
  </si>
  <si>
    <t xml:space="preserve">Уполномоченный по делам ГО ЧС и моби-лизационной подготовке Администрации </t>
  </si>
  <si>
    <t xml:space="preserve">Управление правового обеспечения Администрации </t>
  </si>
  <si>
    <t xml:space="preserve">Управление архитектуры, строительства и ЖКХ Администрации </t>
  </si>
  <si>
    <t>Удовлетворенность населения качеством предос-тавляемых муни-ципальных услуг в социальной сфере</t>
  </si>
  <si>
    <t xml:space="preserve">Управление сельского хозяйства Администрации </t>
  </si>
  <si>
    <t>Задача 4 муниципальной программы: Создание благоприятных условий для ускоренного развития субъектов малого предпринимательства для формирования конкурентной среды на территории Большереченского района Омской области</t>
  </si>
  <si>
    <t xml:space="preserve">Комитет по управлению имуществом Администрации </t>
  </si>
  <si>
    <t xml:space="preserve">Управление архитектуры, строительства и ЖКХ  Администрации </t>
  </si>
  <si>
    <t xml:space="preserve">Цель муниципальной программы: Создание условий для экономического развития Большереченского муниципального района Омской области,
обеспечение роста конкурентоспособности экономики Большереченского муниципального района Омской области и повышение эффективности системы муниципального управления Большереченского муниципального района Омской области в целях улучшения качества жизни населения Большереченского района Омской области
</t>
  </si>
  <si>
    <t>Задача 1 муниципальной программы: Совершенствование организации  и осуществления бюджетного процесса и межбюджетных отношений в Большереченском муниципальном районе Омской области</t>
  </si>
  <si>
    <t>Уровень газификации жилищного фонда в сельской местности природным газом, поставляемым по распределительной газовой сети</t>
  </si>
  <si>
    <t xml:space="preserve">Задача 5 муниципальной программы: Создание условий для развития жилищной сферы, обеспечение повышения доступности жилья в соответствии с платежеспособным спросом граждан и стандартами обеспечения их жилыми помещениями, повышение качества и надежности предоставления жилищно-коммунальных услуг населению
</t>
  </si>
  <si>
    <t>Наименование показателя</t>
  </si>
  <si>
    <t>Срок реализации</t>
  </si>
  <si>
    <t>с (год)</t>
  </si>
  <si>
    <t xml:space="preserve">Соисполнитель, исполнитель основного мероприятия, исполнитель ведомственнной целевой программы, исполнитель мероприятия </t>
  </si>
  <si>
    <t>Источник</t>
  </si>
  <si>
    <t>Финансовое обеспечение</t>
  </si>
  <si>
    <t>Всего</t>
  </si>
  <si>
    <t>в том числе по годам реализации муниципальной программы</t>
  </si>
  <si>
    <t xml:space="preserve">Целевые индикаторы реализации мероприятия (группы мероприятий) муниципальной программы </t>
  </si>
  <si>
    <t>Наименование</t>
  </si>
  <si>
    <t>Еденица измерения</t>
  </si>
  <si>
    <t>Значение</t>
  </si>
  <si>
    <t>х</t>
  </si>
  <si>
    <t>Всего, из них расходы за счет:</t>
  </si>
  <si>
    <t>1. Налоговых и неналоговых доходов, поступлений нецелевого характера из районного  бюджета</t>
  </si>
  <si>
    <t>2. Поступлений целевого характера из районного бюджета</t>
  </si>
  <si>
    <t>Количество награжденных</t>
  </si>
  <si>
    <t>Количество муниципальных грантов</t>
  </si>
  <si>
    <t>семей</t>
  </si>
  <si>
    <t>кв. м</t>
  </si>
  <si>
    <t>процент</t>
  </si>
  <si>
    <t>км</t>
  </si>
  <si>
    <t>по (год)</t>
  </si>
  <si>
    <t>единиц</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</si>
  <si>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</si>
  <si>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</si>
  <si>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Объем ( рублей)</t>
  </si>
  <si>
    <t>Доля экономии бюджетных средств в результате проведения процедур размещения заказов на поставку товаров, выполнение работ, оказание услуг для муниципальных нужд</t>
  </si>
  <si>
    <t>Количество муниципальных служащих, прошедших профессиональную переподготовку и повышение квалификации</t>
  </si>
  <si>
    <t>Итого по подпрограмме 2:</t>
  </si>
  <si>
    <t>Задача 3 муниципальной программы: Повышение качества жизни сельского населения Большереченского района, восстановление и развитие социальной и инженерной инфраструктуры села; Стимулирование роста производства основных видов сельскохозяйственной продукции, развитие перерабатывающих производств; Создание благоприятных условий для реализации сельскохозяйственной продукции, сырья и продовольствия.</t>
  </si>
  <si>
    <t>тыс. тонн</t>
  </si>
  <si>
    <t>Итого по подпрограмме 3:</t>
  </si>
  <si>
    <t>Итого по подпрограмме 4:</t>
  </si>
  <si>
    <t>Количество молока, сданного гражданами, ведущими личные подсобные хозяйства, на промышленную переработку</t>
  </si>
  <si>
    <t>Процент сданных пакетов документов по кредитованию ЛПХ на субсидирование  к полученным  пакетам документов в кредитных организациях на развитие ЛПХ</t>
  </si>
  <si>
    <t>Количество семей, переселенных из аварийного жилищного фонда</t>
  </si>
  <si>
    <t>%</t>
  </si>
  <si>
    <t>Уровень обеспеченности жилищного фонда водопроводами</t>
  </si>
  <si>
    <t>Итого по подпрограмме 5:</t>
  </si>
  <si>
    <t>Итого по подпрограмме 6:</t>
  </si>
  <si>
    <t>Протяженность, отремонтированных  дорог в Больереченском муниципальном районе</t>
  </si>
  <si>
    <t>Итого по подпрограмме 7:</t>
  </si>
  <si>
    <t>Итого по подпрограмме 8:</t>
  </si>
  <si>
    <t>2. Поступлений целевого характера из областного, федерального бюджета</t>
  </si>
  <si>
    <t>единица</t>
  </si>
  <si>
    <t>Администрация</t>
  </si>
  <si>
    <t>№ п/п</t>
  </si>
  <si>
    <t>Администрация Большереченского муниципального района Омской области</t>
  </si>
  <si>
    <t>Экономический отдел Администрации Большереченского муниципального района Омской области</t>
  </si>
  <si>
    <t>Доля опублико-ванных сведений</t>
  </si>
  <si>
    <t>Подготовка генеральных планов</t>
  </si>
  <si>
    <t>шт.</t>
  </si>
  <si>
    <t>Разработка проектно-сметной документации по газификации объектов социальной сферы</t>
  </si>
  <si>
    <t>Количество специалистов</t>
  </si>
  <si>
    <t xml:space="preserve">Количество
изготовленных межевых планов
</t>
  </si>
  <si>
    <t xml:space="preserve"> к муниципальной программе Большереченского муниципального района                                                                "Развитие экономического потенциала Большереченского муниципального района  Омской области" </t>
  </si>
  <si>
    <t>1. Налоговых и неналоговых доходов, поступлений нецелевого характера из муниципального бюджета</t>
  </si>
  <si>
    <t xml:space="preserve">Комитет финасов и контроля Администрации </t>
  </si>
  <si>
    <t>Итого по подпрограмме 1:</t>
  </si>
  <si>
    <t>Уровень оценки качества финансового менеджмента</t>
  </si>
  <si>
    <t>процентов</t>
  </si>
  <si>
    <t>Количество муниципальных служащих, прошедших профессиональную    переподготовку и повышение квалификации</t>
  </si>
  <si>
    <t>Величина разрыва в уровне бюджетной обеспеченности между наиболее и наименее обеспеченными поселениями, входящими в состав муниципальных районов Омской области после выравнивания их бюджетной обеспеченности</t>
  </si>
  <si>
    <t>Исполнение расходных обязательств по предоставлению межбюджетных трансфертов, передаваемых бюджетам поселений на осуществление переданных полномочий по решению вопросов местного значения по организации утилизации и переработки бытовых  и промышленных отходов в соответствии с заключенными соглашениями</t>
  </si>
  <si>
    <t>Уровень общей безработицы в Большереченском муниципальном районе</t>
  </si>
  <si>
    <t>Удельный вес резервного фонда администрации муниципального района в общем объеме расходов бюджета муниципального района</t>
  </si>
  <si>
    <t>Удельный вес просроченной кредиторской задолженности в общем объеме расходов бюджетов поселений, входящих в состав Большереченского муниципального района</t>
  </si>
  <si>
    <t xml:space="preserve">Организационно-кадровое управление Администрации </t>
  </si>
  <si>
    <t>25</t>
  </si>
  <si>
    <t>26</t>
  </si>
  <si>
    <t>Количество меди-цинских работни-ков-молодых спе-циалистов, полу-чивших подъемное пособие из район-ного бюджета</t>
  </si>
  <si>
    <t>человек</t>
  </si>
  <si>
    <t>Подпрограмма № 1 «Повышение качества управления муниципальными финансами в Большереченском муниципальном районе  Омской области»</t>
  </si>
  <si>
    <t xml:space="preserve">Подпрограмма № 2 "Совершенствование муниципального управления в Большереченском муниципальном районе Омской области" </t>
  </si>
  <si>
    <t>Мероприятие 1: Материально - техническое и организационное обеспечение деятельности Администрации муниципального района</t>
  </si>
  <si>
    <t>Мероприятие 2: Повышение квалификации и профессиональная переподготовка муниципальных служащих</t>
  </si>
  <si>
    <t xml:space="preserve">Мероприятие 3: Обеспечение содержания, технической эксплуатации и обслуживания объектов недвижимого и движимого имущества, находящихся в собственности Администрации </t>
  </si>
  <si>
    <t>Мероприятие 4:  Финансовое, материально-техническое, организационное и иное обеспечение мероприятий, проводимых с участием Главы муниципального района, а также других специальных мероприятий, проводимых Администрацией Большереченского муниципального района  Омской области</t>
  </si>
  <si>
    <t>Мероприятие 5: Финансовое, организационное и методическое обеспечение мобилизационной подготовки и мобилизации</t>
  </si>
  <si>
    <t>Мероприятие 6: Выплата муниципальных пенсий и выплаты почетным гражданам</t>
  </si>
  <si>
    <t>Мероприятие 7: Обеспечение деятельности административной комиссии</t>
  </si>
  <si>
    <t>Мероприятие 8: Качество освещения деятельности Администрации в СМИ и на официальном сайте</t>
  </si>
  <si>
    <t>Мероприятие 9: Публикация сведений о муниципальных услугах в федеральной государственной информационной системе «Федеральный реестр государственных и муниципальных услуг (функций)»</t>
  </si>
  <si>
    <t xml:space="preserve">
Мероприятие 11: Справочно: Расходы, связанные с осуществлением функций руководства и управления в сфере  установленных функций
</t>
  </si>
  <si>
    <t>Мероприятие 12: Выплата подъемного пособия молодым специалистам-медицинским работникам</t>
  </si>
  <si>
    <t xml:space="preserve">
Мероприятие 13: Проведение районного смотра-конкурса среди организаций на лучшее состояние условий и охраны труда
</t>
  </si>
  <si>
    <t xml:space="preserve">Мероприятие 14: Проведение муниципальных выборов
</t>
  </si>
  <si>
    <t xml:space="preserve">Подпрограмма № 3 "Развитие сельского хозяйства и регулирование рынков сельскохозяйственной  продукции, сырья и продовольствия Большереченского муниципального района Омской области" </t>
  </si>
  <si>
    <t>Мероприятие 1: Материально-техническое и организационное обеспечение деятельности Управления сельского хозяйства администрации Большереченского муниципального района Омской области</t>
  </si>
  <si>
    <t>Количество отловленных безнадзорных животных</t>
  </si>
  <si>
    <t>голов</t>
  </si>
  <si>
    <t>Мероприятие 3: Субсидии гражданам,  ведущим ЛПХ, на возмещение  процентной ставки по долгосрочным, среднесрочным и краткосрочным кредитам</t>
  </si>
  <si>
    <t>Мероприятие 4: Субсидии гражданам, ведущим ЛПХ, на возмещение части затрат по производству молока</t>
  </si>
  <si>
    <t>Мероприятие 6: Проведение смотров, конкурсов, соревнований по направлениям сельскохозяйственного производства и конно - спортивный праздник</t>
  </si>
  <si>
    <t>Индекс производства продукции сельского хозяйства в хозяйствах всех категорий (в сопоставимых ценах) к предыдущему году</t>
  </si>
  <si>
    <t>Валовый сбор зерновых и зернобобовых культур</t>
  </si>
  <si>
    <t>тонн</t>
  </si>
  <si>
    <t>Количество мяса</t>
  </si>
  <si>
    <t>Количество молока</t>
  </si>
  <si>
    <t>Среднемесячная заработная плата</t>
  </si>
  <si>
    <t>рублей</t>
  </si>
  <si>
    <t>Рентабельность</t>
  </si>
  <si>
    <t xml:space="preserve">Экономический отдел Администрации  </t>
  </si>
  <si>
    <t>Подпрограмма  № 4 "Развитие малого  предпринимательства в Большереченском муниципкальном районе Омской области"</t>
  </si>
  <si>
    <t xml:space="preserve">Количество семей, получивших государственную поддержку при строительстве индивидуальных жилых домов
</t>
  </si>
  <si>
    <t>Задача 6 муниципальной программы: Обеспечение транспортной доступности на уровне, гарантирующем экономическую целостность и социальную стабильность Большереченского муниципального района Омской области</t>
  </si>
  <si>
    <t xml:space="preserve">Подпрограмма № 6  "Модернизация и развитие автомобильных дорог Большереченского муниципального района Омской области" </t>
  </si>
  <si>
    <t>Доля сельских населенных пунктов, охваченных регулярным транспортным сообщением пассажирским автомобильным транспортом в течение всего срока реализации подпрограммы</t>
  </si>
  <si>
    <t>Количество изготовленных маршрутных карт</t>
  </si>
  <si>
    <t>штук</t>
  </si>
  <si>
    <t xml:space="preserve">Мероприятие 1: Капитальный ремонт автомобильных дорог, находящихся в собственности муниципального района в сельских поселениях </t>
  </si>
  <si>
    <t>Мероприятие 2: Ремонт автомобильных дорог общего пользования местного значения</t>
  </si>
  <si>
    <t>Мероприятие 3: Содержание автомобильных дорог, находящихся в муниципальной собственности</t>
  </si>
  <si>
    <t>Мероприятие 5: Изготовление маршрутных карт регулярных перевозок</t>
  </si>
  <si>
    <t>Задача 7  муниципальной программы: Сохранение окружающей среды и обеспечение экологической безопасности на территории Большереченского муниципального района Омской области</t>
  </si>
  <si>
    <t xml:space="preserve">Подпрограмма № 7  "Охрана окружающей среды в  Большереченском  муниципальном районе Омской области" </t>
  </si>
  <si>
    <t>Доля населения Большереченского муниципального района, участвующего в эколого-просветительских мероприятиях</t>
  </si>
  <si>
    <t>Основное мероприятие 1: Организация экологического просвещения  обучающихся в общеобразовательных учреждениях Большереченского муниципального района</t>
  </si>
  <si>
    <t>Основное мероприятие 2: Обеспечение реализации муниципальных функций в сфере обращения с отходами</t>
  </si>
  <si>
    <t xml:space="preserve">Задача 8 муниципальной программы:  
Повышение эффективности  управления муниципальной собственностью
</t>
  </si>
  <si>
    <t>Подпрограмма № 8 "Управление имуществом и земельными ресурсами на территории Большереченского муниципального района Омской области"</t>
  </si>
  <si>
    <t xml:space="preserve">Мероприятие 1: Материально-техническое и организационное обеспечение деятельности Комитета по управлению имуществом </t>
  </si>
  <si>
    <t>Мероприятие 1.1: Руководство и управление в сфере установленных функций органов местного самоуправления</t>
  </si>
  <si>
    <t>Мероприятие 2: Оформление технической документации на объекты недвижимости</t>
  </si>
  <si>
    <t>Мероприятие 3: Выполнение кадастровых работ по межеванию земельных участков и постановка на кадастровый учет</t>
  </si>
  <si>
    <t>Мероприятие 4: Содержание муниципального имущества</t>
  </si>
  <si>
    <t>Мероприятие 6: Проведение капитального, текущего ремонта жилых домов муниципального  специализированного жилищного фонда</t>
  </si>
  <si>
    <t>ВСЕГО по муниципальной программе "Развитие экономического потенциала Большереченского муниципального района Омской области"</t>
  </si>
  <si>
    <t xml:space="preserve">Количество оформленной технической документации
</t>
  </si>
  <si>
    <t>Количество объектов</t>
  </si>
  <si>
    <t xml:space="preserve">Мероприятие 1.1: Руководство и управление в сфере установленных функций органов местного самоуправления
</t>
  </si>
  <si>
    <t xml:space="preserve"> Мероприятие 7: Проведение праздника «День сельского хозяйства»</t>
  </si>
  <si>
    <t>Мероприятие 8: Производство продукции сельского хозяйства в хозяйствах всех категорий (в сопоставимых ценах)</t>
  </si>
  <si>
    <t xml:space="preserve">Мероприятие 9: Производство продукции растениеводства в хозяйствах всех категорий
</t>
  </si>
  <si>
    <t>Мероприятие 10: Производство мяса во всех категориях хозяйств</t>
  </si>
  <si>
    <t>Мероприятие 11:  Производство молока во всех категориях хозяйств</t>
  </si>
  <si>
    <t>Мероприятие 12: Повышение уровня заработной платы работников СХО</t>
  </si>
  <si>
    <t>Мероприятие 13: Производственно-финансовая деятельность СХО</t>
  </si>
  <si>
    <t>Мероприятие 1.1: Предоставление грантов начинающим субъектам малого предпринимательства</t>
  </si>
  <si>
    <t xml:space="preserve">Приложение  № 10 </t>
  </si>
  <si>
    <t>Итого по подпрограмме 9:</t>
  </si>
  <si>
    <t xml:space="preserve">Задача 9 муниципальной программы:  
Создание условий, обеспечивающих максимально эффективное использование топливно-энергетических ресурсов для роста экономики и повышения качества жизни населения Большереченского муниципального района Омской области
</t>
  </si>
  <si>
    <t>Подпрограмма № 9 "Энергосбережение и повышение энергетической   эффективности на территории Большереченского муниципального района Омкой области"</t>
  </si>
  <si>
    <t xml:space="preserve">Администрация Большереченского муниципального района Омкой области </t>
  </si>
  <si>
    <t xml:space="preserve">Администрация Большереченского муниципального района Омкой области, БУК «Культура»
МКУ «Центр по делам молодежи, физической культуры и спорта» 
Комитет по образованию
организации и предприятия жилищно-коммунального комплекса
</t>
  </si>
  <si>
    <t xml:space="preserve">Мероприятие 1: Обеспечение снижения энергетических издержек учреждений бюджетной сферы Большереченского муниципального района Омской области  за счет:
- внедрения экономичных источников освещения с использованием автоматически отключаемых и энергосберегающих осветительных приборов
</t>
  </si>
  <si>
    <t>Мероприятие 3: Информационная поддержка и про-паганда энергосбережения и повышения энергетической эффективности на территории Большереченско-го муниципального района Ом-ской области</t>
  </si>
  <si>
    <t>Доля объемов электрической энергии, тепловой энергии, воды, расчеты за которую осуществляются с использованием приборов учета (в части многоквартирных домов - с использова-нием коллективных (общедомовых) приборов учета), в общем объеме ресурсов</t>
  </si>
  <si>
    <t>Удельная величина потребления элек-трической энергии муниципальными бюджетными учре-ждениями в расчете на 1 человека</t>
  </si>
  <si>
    <t>кВт/ч на 1 чел</t>
  </si>
  <si>
    <t xml:space="preserve">Мероприятие 2.: Организация системы
учета потребления энергоресурсов и воды за счет внедрения приборов учета
</t>
  </si>
  <si>
    <r>
      <t>Основное мероприятие 6:</t>
    </r>
    <r>
      <rPr>
        <sz val="8"/>
        <rFont val="Times New Roman"/>
        <family val="1"/>
        <charset val="204"/>
      </rPr>
      <t xml:space="preserve"> Повышение уровня комплексного обустройства села</t>
    </r>
  </si>
  <si>
    <t>Мероприятие 10: Проведение независимой оценки качества предоставления муниципальных услуг</t>
  </si>
  <si>
    <t>МКУ  «Центр финансового и хозяйственного обеспечения» Администрации (далее - МКУ), Администрация</t>
  </si>
  <si>
    <t>МКУ, Администрация</t>
  </si>
  <si>
    <t>Администрация, МКУ</t>
  </si>
  <si>
    <t xml:space="preserve">Задолженность по выплате заработной платы </t>
  </si>
  <si>
    <t>Мероприятие 5: Приобретение квартир в муниципальную собственность</t>
  </si>
  <si>
    <t>Основное мероприятие 1: Совершенствование организации и осуществления бюджетного процесса в Большереченском муниципальном районе</t>
  </si>
  <si>
    <t>Мероприятие 1.2: Кадровое обеспечение деятельности Комитета</t>
  </si>
  <si>
    <t>Мероприятие 1.3: Выравнивание бюджетной обеспеченности поселений</t>
  </si>
  <si>
    <t>Мероприятие 1.4: Иные межбюджетные трансферты на реализацию переданных полномочий по организации утилизации и переработки бытовых и промышленных отходов в соответствии с заключенными соглашениями</t>
  </si>
  <si>
    <t>Мероприятие 1.5: Организация оплачиваемых общественных работ</t>
  </si>
  <si>
    <t>Мероприятие 1.6: Резервный фонд администрации муниципального района</t>
  </si>
  <si>
    <t>Мероприятие 1.7: Поддержка мер по обеспечению сбалансированности бюджетов поселений</t>
  </si>
  <si>
    <t>Мероприятие 1.8: Обслуживание муниципального долга</t>
  </si>
  <si>
    <t>27</t>
  </si>
  <si>
    <t>Мероприятие 6.1: Строительство сетей газорапределения природного газа</t>
  </si>
  <si>
    <t>84.1</t>
  </si>
  <si>
    <t>84.2</t>
  </si>
  <si>
    <t>84.3</t>
  </si>
  <si>
    <t>Мероприятие 6.1.1: Сеть газораспределения природного газа с. Ингалы Большереченского района Омской области</t>
  </si>
  <si>
    <t>Мероприятие 6.1.2: Сеть газораспределения природного газа с. Могильно-Посельское,                       д. Могильно-Старожильск Большереченского района Омской области</t>
  </si>
  <si>
    <t>Мероприятие 2: Организация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муниципальных районов Омской области</t>
  </si>
  <si>
    <t xml:space="preserve">Мероприятие 15: Оплата административных санкций
</t>
  </si>
  <si>
    <t>Количество оплаченных административных санкций</t>
  </si>
  <si>
    <t>29.1</t>
  </si>
  <si>
    <t>Мероприятие 2.2: Создание мест (площадок) накопления ТКО и (или) приобретение контейнеров (бункеров)</t>
  </si>
  <si>
    <t>МКУ</t>
  </si>
  <si>
    <t>2020</t>
  </si>
  <si>
    <t>29.2</t>
  </si>
  <si>
    <t>Мероприятие 16: Развитие системы взаимодействия субъектов гражданского общества, гражданской активности населения</t>
  </si>
  <si>
    <t>Приобретение автомобиля</t>
  </si>
  <si>
    <t xml:space="preserve"> </t>
  </si>
  <si>
    <t>55.1</t>
  </si>
  <si>
    <t>Управление правового обеспечения</t>
  </si>
  <si>
    <t>Количество семей, которым  предоставлена государственная поддержка на строительство или приобретение жилья</t>
  </si>
  <si>
    <t>55.2</t>
  </si>
  <si>
    <t>77.1</t>
  </si>
  <si>
    <t>Уровень освоения лимитов бюджетных обязательств</t>
  </si>
  <si>
    <t>84.1.1.</t>
  </si>
  <si>
    <t>84.4</t>
  </si>
  <si>
    <t>Мероприятие 6.1.1.1: Авторский надзор за строительством по разработанной им проектной документации на объект: "Сеть газораспределения природного газа с. Ингалы Большереченского района Омской области"</t>
  </si>
  <si>
    <t xml:space="preserve">Подпрограмма № 5 "Создание условий для обеспечения граждан доступным и комфортным жильем и жилищно-коммунальными услугами в Большереченском муниципальном районе Омской области" </t>
  </si>
  <si>
    <t>Основное мероприятие 5: Создание условий для обеспечения граждан доступными и качественными жилищно-жилищно-коммунальными услугами в Большереченском муниципальном районе Омской области</t>
  </si>
  <si>
    <t>84.2.1</t>
  </si>
  <si>
    <t>Мероприятие 6.1.2.1: Авторский надзор за строительством по разработанной им проектной документации на объект: "Сеть газораспределения природного газа с. Могильно-Посельское,  д. Могильно-Старожильск Большереченского района Омской области"</t>
  </si>
  <si>
    <t>84.3.1</t>
  </si>
  <si>
    <t>Мероприятие 6.1.4.1: Авторский надзор за строительством по разработанной им проектной документации на объект: "Сеть газораспределения природного газа с. Шипицыно Большереченского района Омской области"</t>
  </si>
  <si>
    <t>Мероприятие 6.1.3.1: Авторский надзор за строительством по разработанной им проектной документации на объект: "Сеть газораспределения природного газа с. Старокарасук Большереченского района Омской области"</t>
  </si>
  <si>
    <t>Мероприятие 6.1.3: Сеть газораспределения природного газа с. Старокарасук Большереченского района Омской области</t>
  </si>
  <si>
    <t>Мероприятие 6.1.4: Сеть газораспределения природного газа с. Шипицыно Большереченского района Омской области</t>
  </si>
  <si>
    <t>29.3</t>
  </si>
  <si>
    <t>Мероприятие 17: Проведение Всероссийской переписи населения 2020 года (осуществление полномочий Российской Федерации по подготовке и проведению Всероссийской переписи населения 2020 года на территории Омской области)</t>
  </si>
  <si>
    <t>2021</t>
  </si>
  <si>
    <t>Проведение Всероссийской переписи населения 
2020 года</t>
  </si>
  <si>
    <t>70.1</t>
  </si>
  <si>
    <t>Мероприятие 5.1.1: Строительство и реконструкция магистральных, поселковых и внутриквартальных водопроводных сетей, водозаборных и очистных сооружений, водозаборных скважин, водонапорных башен, резервуаров, станций водоочистки  муниципальной собственности</t>
  </si>
  <si>
    <t>Мероприятие 5.1.1.1: Приобретение трубной продукции для замены аварийных участков водопроводных сетей</t>
  </si>
  <si>
    <t>Мероприятие 5.1.1.3: Установка очистных сооружений в с. Чебаклы</t>
  </si>
  <si>
    <t>Мероприятие 5.1.1.4: Установка очистных сооружений в с. Уленкуль</t>
  </si>
  <si>
    <t>Мероприятие 5.2: Внесение изменений в схемы тепло-,  газо-, водоснабжения и водоотведения муниципальных образований</t>
  </si>
  <si>
    <t>Мероприятие 5.3: Приобретение и установка резервных источников электроснабжения</t>
  </si>
  <si>
    <t>Мероприятие 5.4: Создание нормативного запаса топлива на теплоисточниках</t>
  </si>
  <si>
    <t>Мероприятие 5.5: Реконструкция объектов теплоснабжения</t>
  </si>
  <si>
    <t>Мероприятие 5.6: Приобретение и установка технологического оборудования теплотехнического назначения</t>
  </si>
  <si>
    <t>Мероприятие 5.7: Строительство (реконструкция, ремонт) ливневых канализационных систем с целью водопонижения</t>
  </si>
  <si>
    <t>Мероприятие 5.8: Реконструкция (выполнение строительно-монтажных работ, в том числе приобретение оборудования) объектов теплоснабжения социальной сферы в связи с газификацией</t>
  </si>
  <si>
    <t>Мероприятие 5.9: Разработка проектно-сметной документации по газификации объектов социальной сферы</t>
  </si>
  <si>
    <t>Мероприятие 5.4.1.: Финансовое  обеспечение затрат,   связанных с    погашением задолженности   перед   поставщиками   топливно-энергетических   ресурсов организациям  коммунального комплекса, осуществляющим регулируемый вид деятельности в сфере теплоснабжения на территории муниципальных районов,    городских    и    сельских    поселений   Омской   области</t>
  </si>
  <si>
    <t>Мероприятие 5.1.1.2: Строительство межпоселкового водопровода р.п. Большеречье - микрорайон "Южный Форпост" - с. Шипицыно</t>
  </si>
  <si>
    <t>82.1</t>
  </si>
  <si>
    <t>Мероприятие 5.10: Подготовка к отопительному осенне-зимнему периоду</t>
  </si>
  <si>
    <t>Уровень готовности котельных/инженерных сетей к прохождению отопительного осенне-зимнего периода</t>
  </si>
  <si>
    <t xml:space="preserve">Количество организованных мероприятий
</t>
  </si>
  <si>
    <t>46.1</t>
  </si>
  <si>
    <t>Мероприятие 14: Строительство цеха по переработке молока, 
ИП Глава КФХ Ложкин С.В.</t>
  </si>
  <si>
    <t>Объем выпуска продукции</t>
  </si>
  <si>
    <t>99.1.</t>
  </si>
  <si>
    <t>Мероприятие 2.3: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t>
  </si>
  <si>
    <t>Исполнение расходных обязательств по предоставлению межбюджетных трансфертов, передаваемых бюджетам поселений на осуществление переданных полномочий по решению вопросов местного значения по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в соответствии с заключенными соглашениями</t>
  </si>
  <si>
    <t>84.2.2</t>
  </si>
  <si>
    <t>Мероприятие 6.1.2.2: Кадастровые работы по подготовке технического плана линейного объекта: "Сеть газораспределения природного газа с. Могильно-Посельское,  д. Могильно-Старожильск Большереченского района Омской области"</t>
  </si>
  <si>
    <t>84.4.1</t>
  </si>
  <si>
    <t>84.4.2</t>
  </si>
  <si>
    <t>Мероприятие 6.1.4.2: Кадастровые работы по подготовке технического плана линейного объекта: "Сеть газораспределения природного газа с. Шипицыно Большереченского района Омской области"</t>
  </si>
  <si>
    <t>84.2.3</t>
  </si>
  <si>
    <t xml:space="preserve">Мероприятие 6.1.2.3: Строительство объекта "Сеть газораспределения природного газа с. Могильно-Посельское,  д. Могильно-Старожильск Большереченского района Омской области"  </t>
  </si>
  <si>
    <t>84.4.3</t>
  </si>
  <si>
    <t>Мероприятие 6.1.4.3: Строительство объекта: "Сеть газораспределения природного газа с. Шипицыно Большереченского района Омской области"</t>
  </si>
  <si>
    <t>84.5</t>
  </si>
  <si>
    <t>84.5.1</t>
  </si>
  <si>
    <t>84.5.2</t>
  </si>
  <si>
    <t>84.5.3</t>
  </si>
  <si>
    <t>Мероприятие 6.1.5:  Сеть газораспределения природного газа с. Красный Яр Большереченского района Омской области</t>
  </si>
  <si>
    <t>Мероприятие 6.1.5.1: Авторский надзор за строительством по разработанной им проектной документации на объект: " Сеть газораспределения природного газа с. Красный Яр Большереченского района Омской области"</t>
  </si>
  <si>
    <t>Мероприятие 6.1.5.2: Кадастровые работы по подготовке технического плана линейного объекта: " Сеть газораспределения природного газа с. Красный Яр Большереченского района Омской области"</t>
  </si>
  <si>
    <t>Мероприятие 6.1.5.3: Строительство объекта: " Сеть газораспределения природного газа с. Красный Яр Большереченского района Омской области"</t>
  </si>
  <si>
    <r>
      <t xml:space="preserve">Основное мероприятие 1. </t>
    </r>
    <r>
      <rPr>
        <sz val="8"/>
        <color indexed="8"/>
        <rFont val="Times New Roman"/>
        <family val="1"/>
        <charset val="204"/>
      </rPr>
      <t>Развитие малого предпринимательства в муниципальном районе в целях реализации регионального проекта «Создание условий для легкого старта и комфортного ведения бизнеса» национального проекта "Малое и среднее предпринимательство и поддержка индивидуальной предпринимательской инициативы"</t>
    </r>
  </si>
  <si>
    <t>не более 1</t>
  </si>
  <si>
    <t>12.1</t>
  </si>
  <si>
    <t>Мероприятие 1.9: Обеспечение расходных обязательств ,возникающих при выполнении полномочий по решению вопросов местного значения</t>
  </si>
  <si>
    <t>Мероприятие 1.10: 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</si>
  <si>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12.2</t>
  </si>
  <si>
    <t>92.1</t>
  </si>
  <si>
    <t>Мероприятие 6: Выполнение работ, связанных с определением исполнителей услугпо перемещению транспортных средств на специализированную стоянку, их хранению и возврату на территории Большереченского муниципального района Омской области</t>
  </si>
  <si>
    <t>Доля просроченной кредиторской задолженности перед поставщиками топливных ресурсов организаций коммунального комплекса Большереченского муниципального района Омской области, погашенной за счет средств субсидии, в общем объеме просроченной кредиторской задолженности перед поставщиками топливных ресурсов организаций коммунального комплекса Большереченского муниципального района Омской области, сложившейся на начало отопительного периода текущего финансового года</t>
  </si>
  <si>
    <t>76.1</t>
  </si>
  <si>
    <t>Мероприятие 5.3.1: Приобретение и установка резервного источника электроснабжения на котельную МБОУ «Ингалинская СОШ», расположенную по адресу: Омская область, Большереченский район,   с. Ингалы, ул. Школьная, №2 «в»</t>
  </si>
  <si>
    <t>72.1</t>
  </si>
  <si>
    <t>72.2</t>
  </si>
  <si>
    <t>72.3</t>
  </si>
  <si>
    <t>72.4</t>
  </si>
  <si>
    <t>72.5</t>
  </si>
  <si>
    <t>72.6</t>
  </si>
  <si>
    <t>Мероприятие 5.1.1.2.1: Выполнение выполнению проектно-изыскательских работ по объекту капитального строительства" "Строительство межпоселкового водопровода р.п. Большеречье - микрорайон "Южный Форпост" - с. Шипицыно"</t>
  </si>
  <si>
    <t>Мероприятие 5.1.1.2.2: Выполнение услуг  по проведению государственной экспертизы проектной документации в части проверки достоверности определения сметной стоимости объекта капитального строительства" "Строительство межпоселкового водопровода р.п. Большеречье - микрорайон "Южный Форпост" - с. Шипицыно"</t>
  </si>
  <si>
    <t>Мероприятие 5.1.1.2.3:Технологическое присоединение к электрическим сетям объекта капитального строительства" "Строительство межпоселкового водопровода р.п. Большеречье - микрорайон "Южный Форпост" - с. Шипицыно"</t>
  </si>
  <si>
    <t>Мероприятие 5.1.1.2.4: Выполнение работ по строительству объекта капитального строительства" "Строительство межпоселкового водопровода р.п. Большеречье - микрорайон "Южный Форпост" - с. Шипицыно"</t>
  </si>
  <si>
    <t>Мероприятие 5.1.1.2.5: Выполнение услуг по проведению строительного контроля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</si>
  <si>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Мероприятие 5.1.1.2.6: Выполнение услуг по проведению авторского надзора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</si>
  <si>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72.7</t>
  </si>
  <si>
    <t>Мероприятие 5.1.1.2.7: Выполнение государственной историко-культурной экспертизы земельного участка при строительстве объекта капитального строительства "Строительство межпоселкового водопровода р.п. Большеречье - микрорайон "Южный Форпост" - с. Шипицыно"</t>
  </si>
  <si>
    <t>72.8</t>
  </si>
  <si>
    <t>Мероприятие 5.1.1.2.8: Технологическое присоединение к централизованной системе холодного водоснабжения объекта капитального строительства "Строительство межпоселкового водопровода р.п. Большеречье - микрорайон "Южный Форпост" - с. Шипицыно"</t>
  </si>
  <si>
    <t>72.9</t>
  </si>
  <si>
    <t>Мероприятие 5.1.1.2.9: Прочие мероприятия на объекте капитального строительства "Строительство межпоселкового водопровода р.п. Большеречье - микрорайон "Южный Форпост" - с. Шипицыно"</t>
  </si>
  <si>
    <t>Площадь объектов, находящихся в оперативном управлении МКУ "Центр финансового и хозяйственного обеспечения" Большереченского муниципального района Омской области</t>
  </si>
  <si>
    <t>Доля информационных материалов о деятельности Администрации, размещенных на официальном сайте</t>
  </si>
  <si>
    <t>Доля организованных семинаров, совещаний</t>
  </si>
  <si>
    <t>Доля проведенных мероприятий в области мобилизационной подготовки и мобилизации</t>
  </si>
  <si>
    <t xml:space="preserve">Уровень роста муниципальных пенсий </t>
  </si>
  <si>
    <t>Количество рассмотренных протоколов (дел)</t>
  </si>
  <si>
    <t>Количество проведенных муниципальных выборов</t>
  </si>
  <si>
    <t>Количество проведенных смотров-конкурсов на лучшее состояние условий и охраны труда</t>
  </si>
  <si>
    <t>109.1</t>
  </si>
  <si>
    <t xml:space="preserve">Мероприятие 7: </t>
  </si>
  <si>
    <t>Количество многодетных семей</t>
  </si>
  <si>
    <t>51.1</t>
  </si>
  <si>
    <t>51.2</t>
  </si>
  <si>
    <t>51.3</t>
  </si>
  <si>
    <t>51.4</t>
  </si>
  <si>
    <r>
      <rPr>
        <b/>
        <sz val="8"/>
        <color indexed="8"/>
        <rFont val="Times New Roman"/>
        <family val="1"/>
        <charset val="204"/>
      </rPr>
      <t xml:space="preserve">Основное мероприятие 2. </t>
    </r>
    <r>
      <rPr>
        <sz val="8"/>
        <color indexed="8"/>
        <rFont val="Times New Roman"/>
        <family val="1"/>
        <charset val="204"/>
      </rPr>
      <t xml:space="preserve">Информационная,  методическая  и организационно-кадровая поддержка  малого предпринимательства, мероприятия по поддержке предпринимательской инициативы </t>
    </r>
  </si>
  <si>
    <t>Мероприятие 2.1: Информационная,  методическая  и организационно-кадровая поддержка  малого предпринимательства, мероприятия по поддержке предпринимательской инициативы</t>
  </si>
  <si>
    <t>Количество проведенных мероприятий</t>
  </si>
  <si>
    <r>
      <rPr>
        <b/>
        <sz val="8"/>
        <color indexed="8"/>
        <rFont val="Times New Roman"/>
        <family val="1"/>
        <charset val="204"/>
      </rPr>
      <t xml:space="preserve">Основное мероприятие 3. </t>
    </r>
    <r>
      <rPr>
        <sz val="8"/>
        <color indexed="8"/>
        <rFont val="Times New Roman"/>
        <family val="1"/>
        <charset val="204"/>
      </rPr>
      <t xml:space="preserve"> Информационно-консультационная поддержка социальных предпринимателей, а также физических лиц, применяющих специальный налоговый режим «Налог на профессиональный доход»</t>
    </r>
  </si>
  <si>
    <t>Мероприятие 3.1: Информационно-консультационная поддержка социальных предпринимателей, а также физических лиц, применяющих специальный налоговый режим «Налог на профессиональный доход»</t>
  </si>
  <si>
    <t>Основное мероприятие 1: "Обеспечение жильем граждан, нуждающихся в улучшении жилищных условий"</t>
  </si>
  <si>
    <t xml:space="preserve">Мероприятие 1.1: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</si>
  <si>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 xml:space="preserve">Мероприятие 1.2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при рождении (усыновлении) одного ребенка дополнительной социальной выплаты в размере не менее чем 5 процентов расчетной (средней) стоимости жилья
</t>
  </si>
  <si>
    <t>Количество семей – участников мероприятия, которым предоставлена социальная выплата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при рождении (усыновлении) одного ребенка дополнительной социальной выплаты в размере не менее чем 5 процентов расчетной (средней) стоимости жилья</t>
  </si>
  <si>
    <t>Мероприятие 5:Субсидии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 а также на профессиональное обучение по программам подготовки и
(или) переподготовки по профессии «Тракторист-машинист
сельскохозяйственного производства</t>
  </si>
  <si>
    <t>Подготовка генеральных планов и правил землепользования</t>
  </si>
  <si>
    <t>Мероприятие 5.3.2: Приобретение и установка резервного источника электроснабжения на котельную МБОУ «Евгащинская СОШ», расположенную по адресу: Омская область, Большереченский район,   с. Евгащино, территория школы</t>
  </si>
  <si>
    <t>76.2</t>
  </si>
  <si>
    <t>76.3</t>
  </si>
  <si>
    <t>Мероприятие 5.3.3: Приобретение и установка резервного источника электроснабжения на котельную МБОУ «Шипицынская СОШ», расположенную по адресу: Омская область, Большереченский район,   с. Шипицыно, на территории школы</t>
  </si>
  <si>
    <t>Мероприятия 4: Выполненных работ, связанных с осуществлением регулярных перевозок пассажиров и багажа автомобильным транспортом на муниципальных маршрутах по регулируемым тарифам в рамках муниципального контракта, заключенного в соответствии с законодательством Российской Федерации о контрактной системе в сфере закупок товаров, работ, услуг для обеспечения государственных и муниципальных нужд  на территории Большереченского муниципального района Омской области</t>
  </si>
  <si>
    <t>82.2</t>
  </si>
  <si>
    <t>Мероприятие 5.11: Расчет в потребности природного газа для газоиспользующего оборудования блочно-модульной котельной по адресу: Омская область, р.п. Большеречье,          ул. Ленина, д.26А</t>
  </si>
  <si>
    <t>98.1</t>
  </si>
  <si>
    <t>Мероприятие 2.1: Ликвидация мест несанкционированного размещения твердых коммунальных отходов на территории Большереченского муниципального района Омской области</t>
  </si>
  <si>
    <t xml:space="preserve">Количество ликвидированных мест несанкционированного размещения твердых коммунальных отходов </t>
  </si>
  <si>
    <t>Мероприятие 2.1.1: Ликвидация места несанкционированного размещения твердых коммунальных отходов на территории Большереченского муниципального района Омской области: Омская область, Большереченский район, 2-3-й километр автодороги р.п. Большеречье – д. Криводаново</t>
  </si>
  <si>
    <t>Уровень обеспеченности местами (площадками) накопления твердых коммунальных отходов, в том числе раздельного накопления твердых коммунальных отходов</t>
  </si>
  <si>
    <t xml:space="preserve">Количество созданных мест (площадок) накопления ТКО, оборудованных контейнерами (бункерами) </t>
  </si>
  <si>
    <t xml:space="preserve"> к постановлению Администрации Большереченского муниципального района Омской области</t>
  </si>
  <si>
    <t>Приложение  № 1</t>
  </si>
  <si>
    <t>от _________________2024 года № ____________</t>
  </si>
  <si>
    <t>Комитет по управлению имуществом Администрации, Администрация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</si>
</sst>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charset val="204"/>
      <scheme val="minor"/>
    </font>
    <font>
      <sz val="8"/>
      <color indexed="8"/>
      <name val="Times New Roman"/>
      <family val="1"/>
      <charset val="204"/>
    </font>
    <font>
      <sz val="14"/>
      <color indexed="8"/>
      <name val="Times New Roman"/>
      <family val="1"/>
      <charset val="204"/>
    </font>
    <font>
      <sz val="8"/>
      <name val="Calibri"/>
      <family val="2"/>
      <charset val="204"/>
    </font>
    <font>
      <sz val="8"/>
      <color indexed="8"/>
      <name val="Times New Roman"/>
      <family val="1"/>
      <charset val="204"/>
    </font>
    <font>
      <i/>
      <sz val="8"/>
      <color indexed="8"/>
      <name val="Times New Roman"/>
      <family val="1"/>
      <charset val="204"/>
    </font>
    <font>
      <i/>
      <sz val="8"/>
      <color indexed="8"/>
      <name val="Times New Roman"/>
      <family val="1"/>
      <charset val="204"/>
    </font>
    <font>
      <b/>
      <i/>
      <sz val="8"/>
      <color indexed="8"/>
      <name val="Times New Roman"/>
      <family val="1"/>
      <charset val="204"/>
    </font>
    <font>
      <b/>
      <i/>
      <sz val="8"/>
      <color indexed="8"/>
      <name val="Times New Roman"/>
      <family val="1"/>
      <charset val="204"/>
    </font>
    <font>
      <b/>
      <i/>
      <sz val="8"/>
      <name val="Times New Roman"/>
      <family val="1"/>
      <charset val="204"/>
    </font>
    <font>
      <i/>
      <sz val="8"/>
      <name val="Times New Roman"/>
      <family val="1"/>
      <charset val="204"/>
    </font>
    <font>
      <sz val="8"/>
      <name val="Times New Roman"/>
      <family val="1"/>
      <charset val="204"/>
    </font>
    <font>
      <sz val="11"/>
      <name val="Calibri"/>
      <family val="2"/>
      <charset val="204"/>
    </font>
    <font>
      <b/>
      <i/>
      <sz val="11"/>
      <name val="Calibri"/>
      <family val="2"/>
      <charset val="204"/>
    </font>
    <font>
      <b/>
      <sz val="8"/>
      <color indexed="8"/>
      <name val="Times New Roman"/>
      <family val="1"/>
      <charset val="204"/>
    </font>
    <font>
      <u/>
      <sz val="8"/>
      <name val="Times New Roman"/>
      <family val="1"/>
      <charset val="204"/>
    </font>
    <font>
      <sz val="8"/>
      <color rgb="FFFF0000"/>
      <name val="Times New Roman"/>
      <family val="1"/>
      <charset val="204"/>
    </font>
    <font>
      <sz val="11"/>
      <name val="Calibri"/>
      <family val="2"/>
      <charset val="204"/>
      <scheme val="minor"/>
    </font>
    <font>
      <sz val="14"/>
      <name val="Times New Roman"/>
      <family val="1"/>
      <charset val="204"/>
    </font>
    <font>
      <sz val="14"/>
      <color theme="1"/>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42"/>
        <bgColor indexed="64"/>
      </patternFill>
    </fill>
    <fill>
      <patternFill patternType="solid">
        <fgColor indexed="46"/>
        <bgColor indexed="64"/>
      </patternFill>
    </fill>
    <fill>
      <patternFill patternType="solid">
        <fgColor indexed="55"/>
        <bgColor indexed="64"/>
      </patternFill>
    </fill>
    <fill>
      <patternFill patternType="solid">
        <fgColor rgb="FFFFC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76">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vertical="center"/>
    </xf>
    <xf numFmtId="0" fontId="1" fillId="2" borderId="1" xfId="0" applyFont="1" applyFill="1" applyBorder="1" applyAlignment="1">
      <alignment horizont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0" fillId="0" borderId="0" xfId="0" applyAlignment="1">
      <alignment wrapText="1"/>
    </xf>
    <xf numFmtId="0" fontId="12" fillId="0" borderId="0" xfId="0" applyFont="1" applyFill="1"/>
    <xf numFmtId="0" fontId="1" fillId="3" borderId="1" xfId="0" applyFont="1" applyFill="1" applyBorder="1" applyAlignment="1">
      <alignment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horizontal="center" vertical="center"/>
    </xf>
    <xf numFmtId="4" fontId="1" fillId="3" borderId="1" xfId="0" applyNumberFormat="1" applyFont="1" applyFill="1" applyBorder="1" applyAlignment="1">
      <alignment horizontal="center" vertical="center"/>
    </xf>
    <xf numFmtId="0" fontId="7" fillId="3" borderId="1" xfId="0" applyFont="1" applyFill="1" applyBorder="1" applyAlignment="1">
      <alignment horizontal="center" vertical="center"/>
    </xf>
    <xf numFmtId="4" fontId="7" fillId="3" borderId="1" xfId="0" applyNumberFormat="1" applyFont="1" applyFill="1" applyBorder="1" applyAlignment="1">
      <alignment horizontal="center" vertical="center"/>
    </xf>
    <xf numFmtId="0" fontId="5" fillId="3" borderId="1" xfId="0" applyFont="1" applyFill="1" applyBorder="1" applyAlignment="1">
      <alignment vertical="center" wrapText="1"/>
    </xf>
    <xf numFmtId="0" fontId="5" fillId="3" borderId="1" xfId="0" applyFont="1" applyFill="1" applyBorder="1" applyAlignment="1">
      <alignment horizontal="left" vertical="center" wrapText="1"/>
    </xf>
    <xf numFmtId="0" fontId="5" fillId="3" borderId="1" xfId="0" applyFont="1" applyFill="1" applyBorder="1" applyAlignment="1">
      <alignment horizontal="center" vertical="center"/>
    </xf>
    <xf numFmtId="4" fontId="5" fillId="3" borderId="1" xfId="0" applyNumberFormat="1" applyFont="1" applyFill="1" applyBorder="1" applyAlignment="1">
      <alignment horizontal="center" vertical="center"/>
    </xf>
    <xf numFmtId="4"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4" fontId="7" fillId="4" borderId="1" xfId="0" applyNumberFormat="1" applyFont="1" applyFill="1" applyBorder="1" applyAlignment="1">
      <alignment horizontal="center" vertical="center"/>
    </xf>
    <xf numFmtId="0" fontId="8" fillId="4" borderId="1" xfId="0" applyFont="1" applyFill="1" applyBorder="1" applyAlignment="1">
      <alignment horizontal="center" vertical="center"/>
    </xf>
    <xf numFmtId="0" fontId="5" fillId="4" borderId="1" xfId="0" applyFont="1" applyFill="1" applyBorder="1" applyAlignment="1">
      <alignment horizontal="left" vertical="center" wrapText="1"/>
    </xf>
    <xf numFmtId="0" fontId="5" fillId="4" borderId="1" xfId="0" applyFont="1" applyFill="1" applyBorder="1" applyAlignment="1">
      <alignment horizontal="center" vertical="center"/>
    </xf>
    <xf numFmtId="4" fontId="5" fillId="4" borderId="1" xfId="0" applyNumberFormat="1" applyFont="1" applyFill="1" applyBorder="1" applyAlignment="1">
      <alignment horizontal="center" vertical="center"/>
    </xf>
    <xf numFmtId="0" fontId="1" fillId="4" borderId="1" xfId="0" applyFont="1" applyFill="1" applyBorder="1" applyAlignment="1">
      <alignment horizontal="left" vertical="center" wrapText="1"/>
    </xf>
    <xf numFmtId="0" fontId="1" fillId="4" borderId="1" xfId="0" applyFont="1" applyFill="1" applyBorder="1" applyAlignment="1">
      <alignment vertical="center" wrapText="1"/>
    </xf>
    <xf numFmtId="4" fontId="1" fillId="4" borderId="1" xfId="0" applyNumberFormat="1" applyFont="1" applyFill="1" applyBorder="1" applyAlignment="1">
      <alignment vertical="center"/>
    </xf>
    <xf numFmtId="0" fontId="6" fillId="4" borderId="1" xfId="0" applyFont="1" applyFill="1" applyBorder="1" applyAlignment="1">
      <alignment horizontal="center" vertical="center"/>
    </xf>
    <xf numFmtId="0" fontId="11" fillId="5" borderId="1" xfId="0" applyFont="1" applyFill="1" applyBorder="1" applyAlignment="1">
      <alignment horizontal="center" vertical="center"/>
    </xf>
    <xf numFmtId="0" fontId="11" fillId="5" borderId="1" xfId="0" applyFont="1" applyFill="1" applyBorder="1" applyAlignment="1">
      <alignment horizontal="left" vertical="center" wrapText="1"/>
    </xf>
    <xf numFmtId="4" fontId="11" fillId="5" borderId="1" xfId="0" applyNumberFormat="1" applyFont="1" applyFill="1" applyBorder="1" applyAlignment="1">
      <alignment vertical="center"/>
    </xf>
    <xf numFmtId="0" fontId="1" fillId="6" borderId="1" xfId="0" applyFont="1" applyFill="1" applyBorder="1" applyAlignment="1">
      <alignment vertical="center" wrapText="1"/>
    </xf>
    <xf numFmtId="4" fontId="1" fillId="6" borderId="1" xfId="0" applyNumberFormat="1" applyFont="1" applyFill="1" applyBorder="1" applyAlignment="1">
      <alignment horizontal="center" vertical="center" wrapText="1"/>
    </xf>
    <xf numFmtId="0" fontId="1" fillId="6" borderId="1" xfId="0" applyFont="1" applyFill="1" applyBorder="1" applyAlignment="1">
      <alignment horizontal="left" vertical="center" wrapText="1"/>
    </xf>
    <xf numFmtId="0" fontId="14" fillId="6" borderId="1" xfId="0" applyFont="1" applyFill="1" applyBorder="1" applyAlignment="1">
      <alignment horizontal="center" vertical="center" wrapText="1"/>
    </xf>
    <xf numFmtId="0" fontId="7" fillId="6" borderId="1" xfId="0" applyFont="1" applyFill="1" applyBorder="1" applyAlignment="1">
      <alignment horizontal="center" vertical="center" wrapText="1"/>
    </xf>
    <xf numFmtId="4" fontId="7" fillId="6" borderId="1" xfId="0" applyNumberFormat="1" applyFont="1" applyFill="1" applyBorder="1" applyAlignment="1">
      <alignment horizontal="center" vertical="center" wrapText="1"/>
    </xf>
    <xf numFmtId="0" fontId="7" fillId="6" borderId="1" xfId="0" applyFont="1" applyFill="1" applyBorder="1" applyAlignment="1">
      <alignment vertical="center" wrapText="1"/>
    </xf>
    <xf numFmtId="0" fontId="5" fillId="6" borderId="1" xfId="0" applyFont="1" applyFill="1" applyBorder="1" applyAlignment="1">
      <alignment horizontal="left" vertical="center" wrapText="1"/>
    </xf>
    <xf numFmtId="0" fontId="5" fillId="6" borderId="1" xfId="0" applyFont="1" applyFill="1" applyBorder="1" applyAlignment="1">
      <alignment horizontal="center" vertical="center"/>
    </xf>
    <xf numFmtId="0" fontId="5" fillId="6" borderId="1" xfId="0" applyFont="1" applyFill="1" applyBorder="1" applyAlignment="1">
      <alignment horizontal="center" vertical="center" wrapText="1"/>
    </xf>
    <xf numFmtId="4" fontId="5" fillId="6" borderId="1" xfId="0" applyNumberFormat="1" applyFont="1" applyFill="1" applyBorder="1" applyAlignment="1">
      <alignment horizontal="center" vertical="center" wrapText="1"/>
    </xf>
    <xf numFmtId="0" fontId="1" fillId="6" borderId="3" xfId="0" applyFont="1" applyFill="1" applyBorder="1" applyAlignment="1">
      <alignment horizontal="left" vertical="center" wrapText="1"/>
    </xf>
    <xf numFmtId="0" fontId="9" fillId="7" borderId="1" xfId="0" applyFont="1" applyFill="1" applyBorder="1" applyAlignment="1">
      <alignment horizontal="center" vertical="center" wrapText="1"/>
    </xf>
    <xf numFmtId="4" fontId="9" fillId="7" borderId="1" xfId="0" applyNumberFormat="1" applyFont="1" applyFill="1" applyBorder="1" applyAlignment="1">
      <alignment horizontal="center" vertical="center" wrapText="1"/>
    </xf>
    <xf numFmtId="0" fontId="10" fillId="7" borderId="1" xfId="0" applyFont="1" applyFill="1" applyBorder="1" applyAlignment="1">
      <alignment horizontal="center" vertical="center" wrapText="1"/>
    </xf>
    <xf numFmtId="0" fontId="10" fillId="7" borderId="1" xfId="0" applyFont="1" applyFill="1" applyBorder="1" applyAlignment="1">
      <alignment horizontal="left" vertical="center" wrapText="1"/>
    </xf>
    <xf numFmtId="0" fontId="10" fillId="7" borderId="1" xfId="0" applyFont="1" applyFill="1" applyBorder="1" applyAlignment="1">
      <alignment horizontal="center" vertical="center"/>
    </xf>
    <xf numFmtId="4" fontId="10" fillId="7" borderId="1" xfId="0" applyNumberFormat="1" applyFont="1" applyFill="1" applyBorder="1" applyAlignment="1">
      <alignment horizontal="center" vertical="center"/>
    </xf>
    <xf numFmtId="0" fontId="11" fillId="7" borderId="1" xfId="0" applyFont="1" applyFill="1" applyBorder="1" applyAlignment="1">
      <alignment vertical="center" wrapText="1"/>
    </xf>
    <xf numFmtId="4" fontId="11" fillId="7" borderId="1" xfId="0" applyNumberFormat="1" applyFont="1" applyFill="1" applyBorder="1" applyAlignment="1">
      <alignment horizontal="center" vertical="center"/>
    </xf>
    <xf numFmtId="0" fontId="11" fillId="7" borderId="1" xfId="0" applyFont="1" applyFill="1" applyBorder="1" applyAlignment="1">
      <alignment horizontal="left" vertical="center" wrapText="1"/>
    </xf>
    <xf numFmtId="4" fontId="16" fillId="5" borderId="1" xfId="0" applyNumberFormat="1" applyFont="1" applyFill="1" applyBorder="1" applyAlignment="1">
      <alignment vertical="center"/>
    </xf>
    <xf numFmtId="0" fontId="1" fillId="6" borderId="1" xfId="0" applyFont="1" applyFill="1" applyBorder="1" applyAlignment="1">
      <alignment vertical="center" wrapText="1"/>
    </xf>
    <xf numFmtId="0" fontId="1" fillId="6" borderId="1" xfId="0" applyFont="1" applyFill="1" applyBorder="1" applyAlignment="1">
      <alignment horizontal="left" vertical="center" wrapText="1"/>
    </xf>
    <xf numFmtId="4" fontId="1" fillId="3" borderId="1" xfId="0" applyNumberFormat="1" applyFont="1" applyFill="1" applyBorder="1" applyAlignment="1">
      <alignment horizontal="center" vertical="center" wrapText="1"/>
    </xf>
    <xf numFmtId="0" fontId="11" fillId="5" borderId="1" xfId="0" applyFont="1" applyFill="1" applyBorder="1" applyAlignment="1">
      <alignment horizontal="center" vertical="center" wrapText="1"/>
    </xf>
    <xf numFmtId="0" fontId="11" fillId="7" borderId="1" xfId="0" applyFont="1" applyFill="1" applyBorder="1" applyAlignment="1">
      <alignment vertical="center" wrapText="1"/>
    </xf>
    <xf numFmtId="0" fontId="1" fillId="3" borderId="1" xfId="0" applyFont="1" applyFill="1" applyBorder="1" applyAlignment="1">
      <alignment horizontal="left" vertical="center" wrapText="1"/>
    </xf>
    <xf numFmtId="4" fontId="1" fillId="3" borderId="1" xfId="0" applyNumberFormat="1" applyFont="1" applyFill="1" applyBorder="1" applyAlignment="1">
      <alignment horizontal="center" vertical="center" wrapText="1"/>
    </xf>
    <xf numFmtId="0" fontId="1" fillId="3" borderId="1" xfId="0" applyFont="1" applyFill="1" applyBorder="1" applyAlignment="1">
      <alignment horizontal="left" vertical="center" wrapText="1"/>
    </xf>
    <xf numFmtId="4" fontId="1"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0" fontId="1" fillId="4" borderId="1" xfId="0" applyFont="1" applyFill="1" applyBorder="1" applyAlignment="1">
      <alignment vertical="center" wrapText="1"/>
    </xf>
    <xf numFmtId="0" fontId="1" fillId="4" borderId="1" xfId="0" applyFont="1" applyFill="1" applyBorder="1" applyAlignment="1">
      <alignment horizontal="left" vertical="center" wrapText="1"/>
    </xf>
    <xf numFmtId="0" fontId="0" fillId="0" borderId="4" xfId="0" applyBorder="1" applyAlignment="1">
      <alignment horizontal="center" vertical="center" wrapText="1"/>
    </xf>
    <xf numFmtId="0" fontId="11" fillId="5" borderId="2"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2"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4" xfId="0" applyFont="1" applyFill="1" applyBorder="1" applyAlignment="1">
      <alignment horizontal="left" vertical="center" wrapText="1"/>
    </xf>
    <xf numFmtId="0" fontId="0" fillId="0" borderId="1" xfId="0" applyBorder="1" applyAlignment="1">
      <alignment horizontal="center" vertical="center" wrapText="1"/>
    </xf>
    <xf numFmtId="0" fontId="1" fillId="6" borderId="2"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 fillId="6" borderId="4" xfId="0" applyFont="1" applyFill="1" applyBorder="1" applyAlignment="1">
      <alignment horizontal="left" vertical="center" wrapText="1"/>
    </xf>
    <xf numFmtId="0" fontId="1" fillId="6" borderId="1" xfId="0" applyFont="1" applyFill="1" applyBorder="1" applyAlignment="1">
      <alignment horizontal="center" vertical="center" wrapText="1"/>
    </xf>
    <xf numFmtId="0" fontId="10" fillId="7" borderId="2" xfId="0" applyFont="1" applyFill="1" applyBorder="1" applyAlignment="1">
      <alignment horizontal="left" vertical="center" wrapText="1"/>
    </xf>
    <xf numFmtId="0" fontId="10" fillId="7" borderId="3" xfId="0" applyFont="1" applyFill="1" applyBorder="1" applyAlignment="1">
      <alignment horizontal="left" vertical="center" wrapText="1"/>
    </xf>
    <xf numFmtId="0" fontId="10" fillId="7" borderId="4" xfId="0" applyFont="1" applyFill="1" applyBorder="1" applyAlignment="1">
      <alignment horizontal="left" vertical="center" wrapText="1"/>
    </xf>
    <xf numFmtId="0" fontId="11" fillId="7" borderId="1" xfId="0" applyFont="1"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 fillId="4" borderId="2" xfId="0" applyFont="1"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0" xfId="0" applyFont="1" applyAlignment="1">
      <alignment horizontal="right" wrapText="1"/>
    </xf>
    <xf numFmtId="0" fontId="2" fillId="0" borderId="0" xfId="0" applyFont="1" applyAlignment="1">
      <alignment horizontal="right"/>
    </xf>
    <xf numFmtId="0" fontId="0" fillId="0" borderId="0" xfId="0" applyAlignment="1">
      <alignment horizontal="right"/>
    </xf>
    <xf numFmtId="0" fontId="4" fillId="4" borderId="1" xfId="0" applyFont="1" applyFill="1" applyBorder="1" applyAlignment="1">
      <alignment horizontal="center" vertical="center"/>
    </xf>
    <xf numFmtId="0" fontId="0" fillId="0" borderId="3" xfId="0"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1" fillId="7" borderId="2" xfId="0" applyFont="1" applyFill="1" applyBorder="1" applyAlignment="1">
      <alignment horizontal="center" vertical="center"/>
    </xf>
    <xf numFmtId="0" fontId="11" fillId="7" borderId="3" xfId="0" applyFont="1" applyFill="1" applyBorder="1" applyAlignment="1">
      <alignment horizontal="center" vertical="center"/>
    </xf>
    <xf numFmtId="0" fontId="11" fillId="7" borderId="4" xfId="0" applyFont="1" applyFill="1" applyBorder="1" applyAlignment="1">
      <alignment horizontal="center" vertical="center"/>
    </xf>
    <xf numFmtId="0" fontId="11" fillId="7" borderId="1" xfId="0" applyFont="1" applyFill="1" applyBorder="1" applyAlignment="1">
      <alignment vertical="center"/>
    </xf>
    <xf numFmtId="0" fontId="4" fillId="2" borderId="2" xfId="0" applyFont="1" applyFill="1" applyBorder="1" applyAlignment="1">
      <alignment vertical="center" textRotation="90"/>
    </xf>
    <xf numFmtId="0" fontId="4" fillId="2" borderId="4" xfId="0" applyFont="1" applyFill="1" applyBorder="1" applyAlignment="1">
      <alignment vertical="center" textRotation="90"/>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 xfId="0" applyFont="1" applyFill="1" applyBorder="1" applyAlignment="1">
      <alignment horizontal="center" vertical="center" wrapText="1"/>
    </xf>
    <xf numFmtId="164" fontId="1" fillId="6" borderId="1" xfId="0" applyNumberFormat="1" applyFont="1" applyFill="1" applyBorder="1" applyAlignment="1">
      <alignment horizontal="center" vertical="center" wrapText="1"/>
    </xf>
    <xf numFmtId="0" fontId="2" fillId="0" borderId="0" xfId="0" applyFont="1" applyAlignment="1">
      <alignment horizontal="center" wrapText="1"/>
    </xf>
    <xf numFmtId="0" fontId="2" fillId="0" borderId="0" xfId="0" applyFont="1" applyAlignment="1"/>
    <xf numFmtId="0" fontId="0" fillId="0" borderId="0" xfId="0" applyAlignment="1"/>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1" fillId="3" borderId="4" xfId="0" applyFont="1" applyFill="1" applyBorder="1" applyAlignment="1">
      <alignment horizontal="left" vertical="center" wrapText="1"/>
    </xf>
    <xf numFmtId="0" fontId="7" fillId="3" borderId="1" xfId="0" applyFont="1" applyFill="1" applyBorder="1" applyAlignment="1">
      <alignment horizontal="left" vertical="center" wrapText="1"/>
    </xf>
    <xf numFmtId="0" fontId="1" fillId="2" borderId="1" xfId="0" applyFont="1" applyFill="1" applyBorder="1" applyAlignment="1">
      <alignment vertical="center" wrapText="1"/>
    </xf>
    <xf numFmtId="0" fontId="4" fillId="2" borderId="1" xfId="0" applyFont="1" applyFill="1" applyBorder="1" applyAlignment="1">
      <alignment vertical="center"/>
    </xf>
    <xf numFmtId="0" fontId="1" fillId="2" borderId="1" xfId="0" applyFont="1" applyFill="1" applyBorder="1" applyAlignment="1">
      <alignment vertical="center"/>
    </xf>
    <xf numFmtId="0" fontId="4" fillId="2" borderId="1" xfId="0" applyFont="1" applyFill="1" applyBorder="1" applyAlignment="1">
      <alignment horizontal="center" vertical="center"/>
    </xf>
    <xf numFmtId="0" fontId="1" fillId="2" borderId="2" xfId="0" applyFont="1" applyFill="1" applyBorder="1" applyAlignment="1">
      <alignment horizontal="center" vertical="center" textRotation="90" wrapText="1"/>
    </xf>
    <xf numFmtId="0" fontId="1" fillId="2" borderId="3" xfId="0" applyFont="1" applyFill="1" applyBorder="1" applyAlignment="1">
      <alignment horizontal="center" vertical="center" textRotation="90" wrapText="1"/>
    </xf>
    <xf numFmtId="0" fontId="4" fillId="2" borderId="3" xfId="0" applyFont="1" applyFill="1" applyBorder="1" applyAlignment="1">
      <alignment horizontal="center" vertical="center" textRotation="90"/>
    </xf>
    <xf numFmtId="0" fontId="4" fillId="2" borderId="4" xfId="0" applyFont="1" applyFill="1" applyBorder="1" applyAlignment="1">
      <alignment horizontal="center" vertical="center" textRotation="90"/>
    </xf>
    <xf numFmtId="0" fontId="1"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4" fillId="2" borderId="1" xfId="0" applyFont="1" applyFill="1" applyBorder="1" applyAlignment="1">
      <alignment vertical="center" wrapText="1"/>
    </xf>
    <xf numFmtId="0" fontId="1" fillId="2" borderId="13" xfId="0" applyFont="1" applyFill="1" applyBorder="1" applyAlignment="1">
      <alignment horizontal="center" vertical="center" wrapText="1"/>
    </xf>
    <xf numFmtId="0" fontId="4" fillId="2" borderId="14" xfId="0" applyFont="1" applyFill="1" applyBorder="1" applyAlignment="1">
      <alignment horizontal="center" vertical="center"/>
    </xf>
    <xf numFmtId="0" fontId="4" fillId="2" borderId="13" xfId="0" applyFont="1" applyFill="1" applyBorder="1" applyAlignment="1">
      <alignment horizontal="center" vertical="center"/>
    </xf>
    <xf numFmtId="0" fontId="14" fillId="3" borderId="2" xfId="0" applyFont="1" applyFill="1" applyBorder="1" applyAlignment="1">
      <alignment horizontal="left" vertical="center" wrapText="1"/>
    </xf>
    <xf numFmtId="0" fontId="14" fillId="3" borderId="3" xfId="0" applyFont="1" applyFill="1" applyBorder="1" applyAlignment="1">
      <alignment horizontal="left" vertical="center" wrapText="1"/>
    </xf>
    <xf numFmtId="0" fontId="14" fillId="3" borderId="4" xfId="0" applyFont="1" applyFill="1" applyBorder="1" applyAlignment="1">
      <alignment horizontal="left" vertical="center" wrapText="1"/>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0" fontId="1" fillId="3" borderId="1" xfId="0" applyFont="1" applyFill="1" applyBorder="1" applyAlignment="1">
      <alignment horizontal="left" vertical="center" wrapText="1"/>
    </xf>
    <xf numFmtId="4" fontId="1" fillId="3" borderId="1" xfId="0" applyNumberFormat="1" applyFont="1" applyFill="1" applyBorder="1" applyAlignment="1">
      <alignment horizontal="center" vertical="center" wrapText="1"/>
    </xf>
    <xf numFmtId="0" fontId="1" fillId="3" borderId="1" xfId="0" applyFont="1" applyFill="1" applyBorder="1" applyAlignment="1">
      <alignment horizontal="center" vertical="center"/>
    </xf>
    <xf numFmtId="0" fontId="7" fillId="6" borderId="1" xfId="0" applyFont="1" applyFill="1" applyBorder="1" applyAlignment="1">
      <alignment horizontal="left" vertical="center" wrapText="1"/>
    </xf>
    <xf numFmtId="0" fontId="1" fillId="6" borderId="1" xfId="0" applyFont="1" applyFill="1" applyBorder="1" applyAlignment="1">
      <alignment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49" fontId="1" fillId="3" borderId="4" xfId="0" applyNumberFormat="1" applyFont="1" applyFill="1" applyBorder="1" applyAlignment="1">
      <alignment horizontal="center" vertical="center" wrapText="1"/>
    </xf>
    <xf numFmtId="0" fontId="1" fillId="6" borderId="1" xfId="0" applyFont="1" applyFill="1" applyBorder="1" applyAlignment="1">
      <alignment horizontal="left" vertical="center" wrapText="1"/>
    </xf>
    <xf numFmtId="0" fontId="1" fillId="6" borderId="1" xfId="0" applyFont="1" applyFill="1" applyBorder="1" applyAlignment="1">
      <alignment horizontal="center" vertical="center"/>
    </xf>
    <xf numFmtId="0" fontId="0" fillId="6" borderId="3" xfId="0" applyFill="1" applyBorder="1" applyAlignment="1">
      <alignment horizontal="center" vertical="center" wrapText="1"/>
    </xf>
    <xf numFmtId="0" fontId="0" fillId="6" borderId="4" xfId="0" applyFill="1" applyBorder="1" applyAlignment="1">
      <alignment horizontal="center" vertical="center" wrapText="1"/>
    </xf>
    <xf numFmtId="49" fontId="1" fillId="6" borderId="2" xfId="0" applyNumberFormat="1" applyFont="1" applyFill="1" applyBorder="1" applyAlignment="1">
      <alignment horizontal="center" vertical="center" wrapText="1"/>
    </xf>
    <xf numFmtId="49" fontId="1" fillId="6" borderId="3" xfId="0" applyNumberFormat="1" applyFont="1" applyFill="1" applyBorder="1" applyAlignment="1">
      <alignment horizontal="center" vertical="center" wrapText="1"/>
    </xf>
    <xf numFmtId="49" fontId="1" fillId="6" borderId="4" xfId="0" applyNumberFormat="1" applyFont="1" applyFill="1" applyBorder="1" applyAlignment="1">
      <alignment horizontal="center" vertical="center" wrapText="1"/>
    </xf>
    <xf numFmtId="49" fontId="11" fillId="6" borderId="2" xfId="0" applyNumberFormat="1" applyFont="1" applyFill="1" applyBorder="1" applyAlignment="1">
      <alignment horizontal="center" vertical="center" wrapText="1"/>
    </xf>
    <xf numFmtId="49" fontId="11" fillId="6" borderId="3" xfId="0" applyNumberFormat="1" applyFont="1" applyFill="1" applyBorder="1" applyAlignment="1">
      <alignment horizontal="center" vertical="center" wrapText="1"/>
    </xf>
    <xf numFmtId="49" fontId="11" fillId="6" borderId="4" xfId="0" applyNumberFormat="1" applyFont="1" applyFill="1" applyBorder="1" applyAlignment="1">
      <alignment horizontal="center" vertical="center" wrapText="1"/>
    </xf>
    <xf numFmtId="49" fontId="11" fillId="6" borderId="2" xfId="0" applyNumberFormat="1" applyFont="1" applyFill="1" applyBorder="1" applyAlignment="1">
      <alignment horizontal="left" vertical="center" wrapText="1"/>
    </xf>
    <xf numFmtId="49" fontId="11" fillId="6" borderId="3" xfId="0" applyNumberFormat="1" applyFont="1" applyFill="1" applyBorder="1" applyAlignment="1">
      <alignment horizontal="left" vertical="center" wrapText="1"/>
    </xf>
    <xf numFmtId="49" fontId="11" fillId="6" borderId="4" xfId="0" applyNumberFormat="1" applyFont="1" applyFill="1" applyBorder="1" applyAlignment="1">
      <alignment horizontal="left" vertical="center" wrapText="1"/>
    </xf>
    <xf numFmtId="0" fontId="9" fillId="7" borderId="1" xfId="0" applyFont="1" applyFill="1" applyBorder="1" applyAlignment="1">
      <alignment horizontal="left" vertical="center" wrapText="1"/>
    </xf>
    <xf numFmtId="0" fontId="11" fillId="7" borderId="2" xfId="0" applyFont="1" applyFill="1" applyBorder="1" applyAlignment="1">
      <alignment horizontal="left" vertical="center" wrapText="1"/>
    </xf>
    <xf numFmtId="0" fontId="11" fillId="7" borderId="3" xfId="0" applyFont="1" applyFill="1" applyBorder="1" applyAlignment="1">
      <alignment horizontal="left" vertical="center" wrapText="1"/>
    </xf>
    <xf numFmtId="0" fontId="11" fillId="7" borderId="4" xfId="0" applyFont="1" applyFill="1" applyBorder="1" applyAlignment="1">
      <alignment horizontal="left" vertical="center" wrapText="1"/>
    </xf>
    <xf numFmtId="0" fontId="11" fillId="7" borderId="1" xfId="0" applyFont="1" applyFill="1" applyBorder="1" applyAlignment="1">
      <alignment vertical="center" wrapText="1"/>
    </xf>
    <xf numFmtId="0" fontId="11" fillId="7" borderId="1" xfId="0" applyFont="1" applyFill="1" applyBorder="1" applyAlignment="1">
      <alignment horizontal="center" vertical="center" wrapText="1"/>
    </xf>
    <xf numFmtId="0" fontId="11" fillId="7" borderId="2"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1" fillId="4" borderId="1" xfId="0" applyFont="1" applyFill="1" applyBorder="1" applyAlignment="1">
      <alignment horizontal="center" vertical="center"/>
    </xf>
    <xf numFmtId="0" fontId="1" fillId="4" borderId="2" xfId="0" applyFont="1" applyFill="1" applyBorder="1" applyAlignment="1">
      <alignment horizontal="left" vertical="center" wrapText="1"/>
    </xf>
    <xf numFmtId="0" fontId="1" fillId="4" borderId="3"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4" borderId="1" xfId="0" applyFont="1" applyFill="1" applyBorder="1" applyAlignment="1">
      <alignment horizontal="left" vertical="center" wrapText="1"/>
    </xf>
    <xf numFmtId="0" fontId="1" fillId="4" borderId="1" xfId="0" applyFont="1" applyFill="1" applyBorder="1" applyAlignment="1">
      <alignment horizontal="left" vertical="center"/>
    </xf>
    <xf numFmtId="0" fontId="1" fillId="4" borderId="5" xfId="0" applyFont="1" applyFill="1" applyBorder="1" applyAlignment="1">
      <alignment horizontal="left" vertical="center"/>
    </xf>
    <xf numFmtId="0" fontId="1" fillId="4" borderId="6" xfId="0" applyFont="1" applyFill="1" applyBorder="1" applyAlignment="1">
      <alignment horizontal="left" vertical="center"/>
    </xf>
    <xf numFmtId="0" fontId="1" fillId="4" borderId="7" xfId="0" applyFont="1" applyFill="1" applyBorder="1" applyAlignment="1">
      <alignment horizontal="left" vertical="center"/>
    </xf>
    <xf numFmtId="0" fontId="1" fillId="4" borderId="8" xfId="0" applyFont="1" applyFill="1" applyBorder="1" applyAlignment="1">
      <alignment horizontal="left" vertical="center"/>
    </xf>
    <xf numFmtId="0" fontId="1" fillId="4" borderId="0" xfId="0" applyFont="1" applyFill="1" applyBorder="1" applyAlignment="1">
      <alignment horizontal="left" vertical="center"/>
    </xf>
    <xf numFmtId="0" fontId="1" fillId="4" borderId="9" xfId="0" applyFont="1" applyFill="1" applyBorder="1" applyAlignment="1">
      <alignment horizontal="left" vertical="center"/>
    </xf>
    <xf numFmtId="0" fontId="1" fillId="4" borderId="10" xfId="0" applyFont="1" applyFill="1" applyBorder="1" applyAlignment="1">
      <alignment horizontal="left" vertical="center"/>
    </xf>
    <xf numFmtId="0" fontId="1" fillId="4" borderId="11" xfId="0" applyFont="1" applyFill="1" applyBorder="1" applyAlignment="1">
      <alignment horizontal="left" vertical="center"/>
    </xf>
    <xf numFmtId="0" fontId="1" fillId="4" borderId="12" xfId="0" applyFont="1" applyFill="1" applyBorder="1" applyAlignment="1">
      <alignment horizontal="left" vertical="center"/>
    </xf>
    <xf numFmtId="0" fontId="11" fillId="7" borderId="5" xfId="0" applyFont="1" applyFill="1" applyBorder="1" applyAlignment="1">
      <alignment horizontal="left" vertical="center"/>
    </xf>
    <xf numFmtId="0" fontId="11" fillId="7" borderId="6" xfId="0" applyFont="1" applyFill="1" applyBorder="1" applyAlignment="1">
      <alignment horizontal="left" vertical="center"/>
    </xf>
    <xf numFmtId="0" fontId="11" fillId="7" borderId="7" xfId="0" applyFont="1" applyFill="1" applyBorder="1" applyAlignment="1">
      <alignment horizontal="left" vertical="center"/>
    </xf>
    <xf numFmtId="0" fontId="11" fillId="7" borderId="8" xfId="0" applyFont="1" applyFill="1" applyBorder="1" applyAlignment="1">
      <alignment horizontal="left" vertical="center"/>
    </xf>
    <xf numFmtId="0" fontId="11" fillId="7" borderId="0" xfId="0" applyFont="1" applyFill="1" applyBorder="1" applyAlignment="1">
      <alignment horizontal="left" vertical="center"/>
    </xf>
    <xf numFmtId="0" fontId="11" fillId="7" borderId="9" xfId="0" applyFont="1" applyFill="1" applyBorder="1" applyAlignment="1">
      <alignment horizontal="left" vertical="center"/>
    </xf>
    <xf numFmtId="0" fontId="11" fillId="7" borderId="10" xfId="0" applyFont="1" applyFill="1" applyBorder="1" applyAlignment="1">
      <alignment horizontal="left" vertical="center"/>
    </xf>
    <xf numFmtId="0" fontId="11" fillId="7" borderId="11" xfId="0" applyFont="1" applyFill="1" applyBorder="1" applyAlignment="1">
      <alignment horizontal="left" vertical="center"/>
    </xf>
    <xf numFmtId="0" fontId="11" fillId="7" borderId="12" xfId="0" applyFont="1" applyFill="1" applyBorder="1" applyAlignment="1">
      <alignment horizontal="left" vertical="center"/>
    </xf>
    <xf numFmtId="0" fontId="7" fillId="4" borderId="1" xfId="0" applyFont="1" applyFill="1" applyBorder="1" applyAlignment="1">
      <alignment horizontal="left" vertical="center" wrapText="1"/>
    </xf>
    <xf numFmtId="0" fontId="4" fillId="4" borderId="1" xfId="0" applyFont="1" applyFill="1" applyBorder="1" applyAlignment="1">
      <alignment vertical="center"/>
    </xf>
    <xf numFmtId="0" fontId="1" fillId="4" borderId="1" xfId="0" applyFont="1" applyFill="1" applyBorder="1" applyAlignment="1">
      <alignment horizontal="center" vertical="center" wrapText="1"/>
    </xf>
    <xf numFmtId="0" fontId="1" fillId="4" borderId="1" xfId="0" applyFont="1" applyFill="1" applyBorder="1" applyAlignment="1">
      <alignment vertical="center" wrapText="1"/>
    </xf>
    <xf numFmtId="0" fontId="9" fillId="5" borderId="13" xfId="0" applyFont="1" applyFill="1" applyBorder="1" applyAlignment="1">
      <alignment horizontal="left" vertical="center" wrapText="1"/>
    </xf>
    <xf numFmtId="0" fontId="13" fillId="5" borderId="14" xfId="0" applyFont="1" applyFill="1" applyBorder="1" applyAlignment="1">
      <alignment horizontal="left" vertical="center"/>
    </xf>
    <xf numFmtId="0" fontId="13" fillId="5" borderId="15" xfId="0" applyFont="1" applyFill="1" applyBorder="1" applyAlignment="1">
      <alignment horizontal="left" vertical="center"/>
    </xf>
    <xf numFmtId="0" fontId="14" fillId="4" borderId="1" xfId="0" applyFont="1" applyFill="1" applyBorder="1" applyAlignment="1">
      <alignment horizontal="left" vertical="center" wrapText="1"/>
    </xf>
    <xf numFmtId="0" fontId="1" fillId="4" borderId="1" xfId="0" applyFont="1" applyFill="1" applyBorder="1" applyAlignment="1">
      <alignment vertical="center"/>
    </xf>
    <xf numFmtId="0" fontId="18" fillId="0" borderId="0" xfId="0" applyFont="1" applyFill="1" applyAlignment="1">
      <alignment horizontal="right" wrapText="1"/>
    </xf>
    <xf numFmtId="0" fontId="18" fillId="0" borderId="0" xfId="0" applyFont="1" applyFill="1" applyAlignment="1">
      <alignment horizontal="right"/>
    </xf>
    <xf numFmtId="0" fontId="12" fillId="0" borderId="0" xfId="0" applyFont="1" applyFill="1" applyAlignment="1">
      <alignment horizontal="right"/>
    </xf>
    <xf numFmtId="0" fontId="12" fillId="0" borderId="0" xfId="0" applyFont="1" applyFill="1" applyAlignment="1">
      <alignment wrapText="1"/>
    </xf>
    <xf numFmtId="0" fontId="12" fillId="0" borderId="0" xfId="0" applyFont="1" applyFill="1" applyAlignment="1">
      <alignment horizontal="right" wrapText="1"/>
    </xf>
    <xf numFmtId="0" fontId="19" fillId="0" borderId="0" xfId="0" applyFont="1" applyAlignment="1">
      <alignment horizontal="right"/>
    </xf>
    <xf numFmtId="0" fontId="19" fillId="0" borderId="0" xfId="0" applyFont="1" applyAlignment="1">
      <alignment horizontal="right"/>
    </xf>
    <xf numFmtId="0" fontId="11" fillId="0" borderId="2" xfId="0" applyFont="1" applyFill="1" applyBorder="1" applyAlignment="1">
      <alignment horizontal="center" vertical="center" wrapText="1"/>
    </xf>
    <xf numFmtId="0" fontId="11" fillId="0" borderId="2" xfId="0" applyFont="1" applyFill="1" applyBorder="1" applyAlignment="1">
      <alignment horizontal="left" vertical="center" wrapText="1"/>
    </xf>
    <xf numFmtId="0" fontId="11" fillId="0" borderId="1" xfId="0" applyFont="1" applyFill="1" applyBorder="1" applyAlignment="1">
      <alignment horizontal="left" vertical="center" wrapText="1"/>
    </xf>
    <xf numFmtId="4" fontId="11" fillId="0" borderId="1" xfId="0" applyNumberFormat="1" applyFont="1" applyFill="1" applyBorder="1" applyAlignment="1">
      <alignment vertical="center"/>
    </xf>
    <xf numFmtId="0" fontId="11" fillId="0" borderId="3" xfId="0" applyFont="1" applyFill="1" applyBorder="1" applyAlignment="1">
      <alignment horizontal="center"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center" vertical="center" wrapText="1"/>
    </xf>
    <xf numFmtId="0" fontId="11" fillId="0" borderId="4" xfId="0" applyFont="1" applyFill="1" applyBorder="1" applyAlignment="1">
      <alignment horizontal="left" vertical="center" wrapTex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0" borderId="4" xfId="0" applyFont="1" applyFill="1" applyBorder="1" applyAlignment="1">
      <alignment horizontal="center" vertical="center"/>
    </xf>
    <xf numFmtId="0" fontId="11" fillId="0" borderId="1"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5" fillId="0" borderId="2"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1" fillId="0" borderId="6"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1" xfId="0" applyFont="1" applyFill="1" applyBorder="1" applyAlignment="1">
      <alignment vertical="center" wrapText="1"/>
    </xf>
    <xf numFmtId="0" fontId="11" fillId="0" borderId="0" xfId="0" applyFont="1" applyFill="1" applyBorder="1" applyAlignment="1">
      <alignment horizontal="center" vertical="center"/>
    </xf>
    <xf numFmtId="4" fontId="11" fillId="0" borderId="2" xfId="0" applyNumberFormat="1" applyFont="1" applyFill="1" applyBorder="1" applyAlignment="1">
      <alignment vertical="center"/>
    </xf>
    <xf numFmtId="0" fontId="17" fillId="0" borderId="4" xfId="0" applyFont="1" applyFill="1" applyBorder="1" applyAlignment="1">
      <alignment horizontal="center" vertical="center"/>
    </xf>
    <xf numFmtId="0" fontId="12" fillId="0" borderId="1" xfId="0" applyFont="1" applyFill="1" applyBorder="1" applyAlignment="1">
      <alignment horizontal="left" vertical="center" wrapText="1"/>
    </xf>
    <xf numFmtId="0" fontId="17" fillId="0" borderId="11"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1" xfId="0" applyFont="1" applyFill="1" applyBorder="1" applyAlignment="1">
      <alignment horizontal="left" vertical="center" wrapText="1"/>
    </xf>
    <xf numFmtId="4" fontId="11" fillId="0" borderId="4" xfId="0" applyNumberFormat="1" applyFont="1" applyFill="1" applyBorder="1" applyAlignment="1">
      <alignment vertical="center"/>
    </xf>
    <xf numFmtId="0" fontId="11" fillId="0" borderId="3" xfId="0" applyFont="1" applyFill="1" applyBorder="1" applyAlignment="1">
      <alignment horizontal="center" vertical="center" wrapText="1"/>
    </xf>
    <xf numFmtId="0" fontId="12" fillId="0" borderId="4" xfId="0" applyFont="1" applyFill="1" applyBorder="1" applyAlignment="1">
      <alignment horizontal="left" vertical="center" wrapText="1"/>
    </xf>
    <xf numFmtId="0" fontId="17" fillId="0" borderId="4" xfId="0" applyFont="1" applyFill="1" applyBorder="1" applyAlignment="1">
      <alignment vertical="center" wrapText="1"/>
    </xf>
    <xf numFmtId="0" fontId="17" fillId="0" borderId="4" xfId="0" applyFont="1" applyFill="1" applyBorder="1" applyAlignment="1">
      <alignment horizontal="center" vertical="center" wrapText="1"/>
    </xf>
    <xf numFmtId="0" fontId="2" fillId="0" borderId="0" xfId="0" applyFont="1" applyAlignment="1">
      <alignment horizontal="right" vertical="top" wrapText="1"/>
    </xf>
    <xf numFmtId="0" fontId="0" fillId="0" borderId="0" xfId="0" applyAlignment="1">
      <alignment horizontal="right" vertical="top" wrapText="1"/>
    </xf>
    <xf numFmtId="0" fontId="17"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9" fillId="0" borderId="13"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5" xfId="0" applyFont="1" applyFill="1" applyBorder="1" applyAlignment="1">
      <alignment horizontal="left" vertical="center" wrapText="1"/>
    </xf>
    <xf numFmtId="0" fontId="17" fillId="0" borderId="0" xfId="0" applyFont="1" applyFill="1"/>
    <xf numFmtId="0" fontId="11" fillId="0" borderId="1" xfId="0" applyFont="1" applyFill="1" applyBorder="1" applyAlignment="1">
      <alignment horizontal="center" vertical="center"/>
    </xf>
    <xf numFmtId="0" fontId="11" fillId="0" borderId="2" xfId="0" applyFont="1" applyFill="1" applyBorder="1" applyAlignment="1">
      <alignment vertical="center" wrapText="1"/>
    </xf>
    <xf numFmtId="0" fontId="11" fillId="0" borderId="3" xfId="0" applyFont="1" applyFill="1" applyBorder="1" applyAlignment="1">
      <alignment vertical="center" wrapText="1"/>
    </xf>
    <xf numFmtId="0" fontId="11" fillId="0" borderId="4" xfId="0" applyFont="1" applyFill="1" applyBorder="1" applyAlignment="1">
      <alignment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1" fillId="0" borderId="5" xfId="0" applyFont="1" applyFill="1" applyBorder="1" applyAlignment="1">
      <alignment horizontal="left" vertical="center" wrapText="1"/>
    </xf>
    <xf numFmtId="0" fontId="17" fillId="0" borderId="6" xfId="0" applyFont="1" applyFill="1" applyBorder="1" applyAlignment="1">
      <alignment vertical="center"/>
    </xf>
    <xf numFmtId="0" fontId="17" fillId="0" borderId="7" xfId="0" applyFont="1" applyFill="1" applyBorder="1" applyAlignment="1">
      <alignment vertical="center"/>
    </xf>
    <xf numFmtId="0" fontId="11" fillId="0" borderId="8" xfId="0" applyFont="1" applyFill="1" applyBorder="1" applyAlignment="1">
      <alignment horizontal="left" vertical="center" wrapText="1"/>
    </xf>
    <xf numFmtId="0" fontId="17" fillId="0" borderId="0" xfId="0" applyFont="1" applyFill="1" applyAlignment="1">
      <alignment vertical="center"/>
    </xf>
    <xf numFmtId="0" fontId="17" fillId="0" borderId="9" xfId="0" applyFont="1" applyFill="1" applyBorder="1" applyAlignment="1">
      <alignment vertical="center"/>
    </xf>
    <xf numFmtId="0" fontId="11" fillId="0" borderId="10" xfId="0" applyFont="1" applyFill="1" applyBorder="1" applyAlignment="1">
      <alignment horizontal="left" vertical="center" wrapText="1"/>
    </xf>
    <xf numFmtId="0" fontId="17" fillId="0" borderId="11" xfId="0" applyFont="1" applyFill="1" applyBorder="1" applyAlignment="1">
      <alignment vertical="center"/>
    </xf>
    <xf numFmtId="0" fontId="17" fillId="0" borderId="12" xfId="0" applyFont="1" applyFill="1" applyBorder="1" applyAlignment="1">
      <alignment vertical="center"/>
    </xf>
    <xf numFmtId="0" fontId="10" fillId="0" borderId="1" xfId="0" applyFont="1" applyFill="1" applyBorder="1" applyAlignment="1">
      <alignment vertical="center" wrapText="1"/>
    </xf>
    <xf numFmtId="0" fontId="10" fillId="0" borderId="2" xfId="0" applyFont="1" applyFill="1" applyBorder="1" applyAlignment="1">
      <alignment vertical="center" wrapText="1"/>
    </xf>
    <xf numFmtId="0" fontId="17" fillId="0" borderId="3" xfId="0" applyFont="1" applyFill="1" applyBorder="1" applyAlignment="1">
      <alignment vertical="center" wrapText="1"/>
    </xf>
    <xf numFmtId="0" fontId="17" fillId="0" borderId="6" xfId="0" applyFont="1" applyFill="1" applyBorder="1" applyAlignment="1">
      <alignment vertical="center" wrapText="1"/>
    </xf>
    <xf numFmtId="0" fontId="17" fillId="0" borderId="7" xfId="0" applyFont="1" applyFill="1" applyBorder="1" applyAlignment="1">
      <alignment vertical="center" wrapText="1"/>
    </xf>
    <xf numFmtId="0" fontId="17" fillId="0" borderId="0" xfId="0" applyFont="1" applyFill="1" applyAlignment="1">
      <alignment vertical="center" wrapText="1"/>
    </xf>
    <xf numFmtId="0" fontId="17" fillId="0" borderId="9" xfId="0" applyFont="1" applyFill="1" applyBorder="1" applyAlignment="1">
      <alignment vertical="center" wrapText="1"/>
    </xf>
    <xf numFmtId="4" fontId="11" fillId="0" borderId="1" xfId="0" applyNumberFormat="1" applyFont="1" applyFill="1" applyBorder="1" applyAlignment="1">
      <alignment horizontal="center" vertical="center"/>
    </xf>
    <xf numFmtId="0" fontId="17" fillId="0" borderId="3" xfId="0" applyFont="1" applyFill="1" applyBorder="1" applyAlignment="1">
      <alignment horizontal="center" vertical="center"/>
    </xf>
    <xf numFmtId="0" fontId="17" fillId="0" borderId="11" xfId="0" applyFont="1" applyFill="1" applyBorder="1" applyAlignment="1">
      <alignment vertical="center" wrapText="1"/>
    </xf>
    <xf numFmtId="0" fontId="17" fillId="0" borderId="1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cellXfs>
  <cellStyles count="1">
    <cellStyle name="Обычный" xfId="0" builtinId="0"/>
  </cellStyles>
  <dxfs count="0"/>
  <tableStyles count="0" defaultTableStyle="TableStyleMedium9" defaultPivotStyle="PivotStyleLight16"/>
  <colors>
    <mruColors>
      <color rgb="FF9975AF"/>
      <color rgb="FF9068A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474"/>
  <sheetViews>
    <sheetView tabSelected="1" zoomScaleNormal="100" zoomScaleSheetLayoutView="100" workbookViewId="0">
      <pane ySplit="14" topLeftCell="A15" activePane="bottomLeft" state="frozen"/>
      <selection pane="bottomLeft" activeCell="F209" sqref="A209:XFD474"/>
    </sheetView>
  </sheetViews>
  <sheetFormatPr defaultRowHeight="15" x14ac:dyDescent="0.25"/>
  <cols>
    <col min="1" max="1" width="7.85546875" customWidth="1"/>
    <col min="2" max="2" width="32.42578125" customWidth="1"/>
    <col min="3" max="4" width="10.7109375" bestFit="1" customWidth="1"/>
    <col min="5" max="5" width="14.5703125" customWidth="1"/>
    <col min="6" max="6" width="21.85546875" customWidth="1"/>
    <col min="7" max="8" width="13.140625" customWidth="1"/>
    <col min="9" max="9" width="12.28515625" customWidth="1"/>
    <col min="10" max="14" width="12.7109375" customWidth="1"/>
    <col min="15" max="15" width="12.85546875" customWidth="1"/>
  </cols>
  <sheetData>
    <row r="1" spans="1:24" ht="23.45" customHeight="1" x14ac:dyDescent="0.3">
      <c r="A1" s="7"/>
      <c r="B1" s="7"/>
      <c r="C1" s="7"/>
      <c r="D1" s="7"/>
      <c r="E1" s="7"/>
      <c r="F1" s="7"/>
      <c r="G1" s="7"/>
      <c r="H1" s="7"/>
      <c r="I1" s="7"/>
      <c r="J1" s="7"/>
      <c r="K1" s="7"/>
      <c r="L1" s="7"/>
      <c r="M1" s="201" t="s">
        <v>354</v>
      </c>
      <c r="N1" s="202"/>
      <c r="O1" s="202"/>
      <c r="P1" s="202"/>
      <c r="Q1" s="202"/>
      <c r="R1" s="202"/>
      <c r="S1" s="202"/>
      <c r="T1" s="202"/>
      <c r="U1" s="202"/>
      <c r="V1" s="202"/>
      <c r="W1" s="202"/>
      <c r="X1" s="203"/>
    </row>
    <row r="2" spans="1:24" ht="21.75" customHeight="1" x14ac:dyDescent="0.3">
      <c r="A2" s="7"/>
      <c r="B2" s="7"/>
      <c r="C2" s="7"/>
      <c r="D2" s="7"/>
      <c r="E2" s="7"/>
      <c r="F2" s="7"/>
      <c r="G2" s="7"/>
      <c r="H2" s="7"/>
      <c r="I2" s="7"/>
      <c r="J2" s="7"/>
      <c r="K2" s="7"/>
      <c r="L2" s="204"/>
      <c r="M2" s="201" t="s">
        <v>353</v>
      </c>
      <c r="N2" s="201"/>
      <c r="O2" s="201"/>
      <c r="P2" s="201"/>
      <c r="Q2" s="201"/>
      <c r="R2" s="201"/>
      <c r="S2" s="201"/>
      <c r="T2" s="201"/>
      <c r="U2" s="201"/>
      <c r="V2" s="201"/>
      <c r="W2" s="201"/>
      <c r="X2" s="205"/>
    </row>
    <row r="3" spans="1:24" ht="18.75" x14ac:dyDescent="0.3">
      <c r="M3" s="206" t="s">
        <v>355</v>
      </c>
      <c r="N3" s="206"/>
      <c r="O3" s="206"/>
      <c r="P3" s="206"/>
      <c r="Q3" s="206"/>
      <c r="R3" s="206"/>
      <c r="S3" s="206"/>
      <c r="T3" s="206"/>
      <c r="U3" s="206"/>
      <c r="V3" s="206"/>
      <c r="W3" s="206"/>
      <c r="X3" s="206"/>
    </row>
    <row r="4" spans="1:24" ht="18.75" x14ac:dyDescent="0.3">
      <c r="M4" s="207"/>
      <c r="N4" s="207"/>
      <c r="O4" s="207"/>
      <c r="P4" s="207"/>
      <c r="Q4" s="207"/>
      <c r="R4" s="207"/>
      <c r="S4" s="207"/>
      <c r="T4" s="207"/>
      <c r="U4" s="207"/>
      <c r="V4" s="207"/>
      <c r="W4" s="207"/>
      <c r="X4" s="207"/>
    </row>
    <row r="5" spans="1:24" ht="23.45" customHeight="1" x14ac:dyDescent="0.3">
      <c r="M5" s="90" t="s">
        <v>176</v>
      </c>
      <c r="N5" s="91"/>
      <c r="O5" s="91"/>
      <c r="P5" s="91"/>
      <c r="Q5" s="91"/>
      <c r="R5" s="91"/>
      <c r="S5" s="91"/>
      <c r="T5" s="91"/>
      <c r="U5" s="91"/>
      <c r="V5" s="91"/>
      <c r="W5" s="91"/>
      <c r="X5" s="92"/>
    </row>
    <row r="6" spans="1:24" ht="75.75" customHeight="1" x14ac:dyDescent="0.25">
      <c r="L6" s="6"/>
      <c r="M6" s="238" t="s">
        <v>92</v>
      </c>
      <c r="N6" s="238"/>
      <c r="O6" s="238"/>
      <c r="P6" s="238"/>
      <c r="Q6" s="238"/>
      <c r="R6" s="238"/>
      <c r="S6" s="238"/>
      <c r="T6" s="238"/>
      <c r="U6" s="238"/>
      <c r="V6" s="238"/>
      <c r="W6" s="238"/>
      <c r="X6" s="239"/>
    </row>
    <row r="7" spans="1:24" ht="28.15" hidden="1" customHeight="1" x14ac:dyDescent="0.3">
      <c r="A7" s="111" t="s">
        <v>21</v>
      </c>
      <c r="B7" s="111"/>
      <c r="C7" s="111"/>
      <c r="D7" s="111"/>
      <c r="E7" s="111"/>
      <c r="F7" s="111"/>
      <c r="G7" s="111"/>
      <c r="H7" s="111"/>
      <c r="I7" s="111"/>
      <c r="J7" s="111"/>
      <c r="K7" s="111"/>
      <c r="L7" s="111"/>
      <c r="M7" s="111"/>
      <c r="N7" s="111"/>
      <c r="O7" s="112"/>
      <c r="P7" s="112"/>
      <c r="Q7" s="112"/>
      <c r="R7" s="112"/>
      <c r="S7" s="112"/>
      <c r="T7" s="112"/>
      <c r="U7" s="112"/>
      <c r="V7" s="112"/>
      <c r="W7" s="113"/>
      <c r="X7" s="113"/>
    </row>
    <row r="8" spans="1:24" hidden="1" x14ac:dyDescent="0.25"/>
    <row r="9" spans="1:24" ht="24.6" hidden="1" customHeight="1" x14ac:dyDescent="0.25">
      <c r="A9" s="118" t="s">
        <v>83</v>
      </c>
      <c r="B9" s="126" t="s">
        <v>36</v>
      </c>
      <c r="C9" s="104" t="s">
        <v>37</v>
      </c>
      <c r="D9" s="105"/>
      <c r="E9" s="118" t="s">
        <v>39</v>
      </c>
      <c r="F9" s="105" t="s">
        <v>41</v>
      </c>
      <c r="G9" s="105"/>
      <c r="H9" s="105"/>
      <c r="I9" s="105"/>
      <c r="J9" s="105"/>
      <c r="K9" s="105"/>
      <c r="L9" s="105"/>
      <c r="M9" s="105"/>
      <c r="N9" s="105"/>
      <c r="O9" s="129" t="s">
        <v>44</v>
      </c>
      <c r="P9" s="130"/>
      <c r="Q9" s="130"/>
      <c r="R9" s="130"/>
      <c r="S9" s="130"/>
      <c r="T9" s="130"/>
      <c r="U9" s="130"/>
      <c r="V9" s="130"/>
      <c r="W9" s="130"/>
      <c r="X9" s="130"/>
    </row>
    <row r="10" spans="1:24" hidden="1" x14ac:dyDescent="0.25">
      <c r="A10" s="119"/>
      <c r="B10" s="127"/>
      <c r="C10" s="118" t="s">
        <v>38</v>
      </c>
      <c r="D10" s="118" t="s">
        <v>58</v>
      </c>
      <c r="E10" s="118"/>
      <c r="F10" s="118" t="s">
        <v>40</v>
      </c>
      <c r="G10" s="105" t="s">
        <v>62</v>
      </c>
      <c r="H10" s="121"/>
      <c r="I10" s="121"/>
      <c r="J10" s="121"/>
      <c r="K10" s="121"/>
      <c r="L10" s="121"/>
      <c r="M10" s="121"/>
      <c r="N10" s="121"/>
      <c r="O10" s="118" t="s">
        <v>45</v>
      </c>
      <c r="P10" s="122" t="s">
        <v>46</v>
      </c>
      <c r="Q10" s="131" t="s">
        <v>47</v>
      </c>
      <c r="R10" s="130"/>
      <c r="S10" s="130"/>
      <c r="T10" s="130"/>
      <c r="U10" s="130"/>
      <c r="V10" s="130"/>
      <c r="W10" s="130"/>
      <c r="X10" s="130"/>
    </row>
    <row r="11" spans="1:24" hidden="1" x14ac:dyDescent="0.25">
      <c r="A11" s="119"/>
      <c r="B11" s="127"/>
      <c r="C11" s="118"/>
      <c r="D11" s="118"/>
      <c r="E11" s="118"/>
      <c r="F11" s="118"/>
      <c r="G11" s="1"/>
      <c r="H11" s="4"/>
      <c r="I11" s="4"/>
      <c r="J11" s="4"/>
      <c r="K11" s="4"/>
      <c r="L11" s="4"/>
      <c r="M11" s="4"/>
      <c r="N11" s="4"/>
      <c r="O11" s="118"/>
      <c r="P11" s="123"/>
      <c r="Q11" s="5"/>
      <c r="R11" s="4"/>
      <c r="S11" s="4"/>
      <c r="T11" s="4"/>
      <c r="U11" s="4"/>
      <c r="V11" s="4"/>
      <c r="W11" s="4"/>
      <c r="X11" s="4"/>
    </row>
    <row r="12" spans="1:24" ht="23.25" hidden="1" customHeight="1" x14ac:dyDescent="0.25">
      <c r="A12" s="119"/>
      <c r="B12" s="127"/>
      <c r="C12" s="128"/>
      <c r="D12" s="128"/>
      <c r="E12" s="119"/>
      <c r="F12" s="119"/>
      <c r="G12" s="118" t="s">
        <v>42</v>
      </c>
      <c r="H12" s="104" t="s">
        <v>43</v>
      </c>
      <c r="I12" s="121"/>
      <c r="J12" s="121"/>
      <c r="K12" s="121"/>
      <c r="L12" s="121"/>
      <c r="M12" s="121"/>
      <c r="N12" s="121"/>
      <c r="O12" s="119"/>
      <c r="P12" s="124"/>
      <c r="Q12" s="102" t="s">
        <v>42</v>
      </c>
      <c r="R12" s="104" t="s">
        <v>43</v>
      </c>
      <c r="S12" s="105"/>
      <c r="T12" s="105"/>
      <c r="U12" s="105"/>
      <c r="V12" s="105"/>
      <c r="W12" s="105"/>
      <c r="X12" s="105"/>
    </row>
    <row r="13" spans="1:24" ht="23.25" hidden="1" customHeight="1" x14ac:dyDescent="0.25">
      <c r="A13" s="119"/>
      <c r="B13" s="127"/>
      <c r="C13" s="128"/>
      <c r="D13" s="128"/>
      <c r="E13" s="119"/>
      <c r="F13" s="119"/>
      <c r="G13" s="120"/>
      <c r="H13" s="1">
        <v>2020</v>
      </c>
      <c r="I13" s="1">
        <v>2021</v>
      </c>
      <c r="J13" s="1">
        <v>2022</v>
      </c>
      <c r="K13" s="1">
        <v>2023</v>
      </c>
      <c r="L13" s="1">
        <v>2024</v>
      </c>
      <c r="M13" s="1">
        <v>2025</v>
      </c>
      <c r="N13" s="1">
        <v>2026</v>
      </c>
      <c r="O13" s="119"/>
      <c r="P13" s="125"/>
      <c r="Q13" s="103"/>
      <c r="R13" s="2">
        <v>2020</v>
      </c>
      <c r="S13" s="2">
        <v>2021</v>
      </c>
      <c r="T13" s="2">
        <v>2022</v>
      </c>
      <c r="U13" s="2">
        <v>2023</v>
      </c>
      <c r="V13" s="2">
        <v>2024</v>
      </c>
      <c r="W13" s="2">
        <v>2025</v>
      </c>
      <c r="X13" s="2">
        <v>2026</v>
      </c>
    </row>
    <row r="14" spans="1:24" hidden="1" x14ac:dyDescent="0.25">
      <c r="A14" s="3">
        <v>1</v>
      </c>
      <c r="B14" s="3">
        <v>2</v>
      </c>
      <c r="C14" s="3">
        <v>3</v>
      </c>
      <c r="D14" s="3">
        <v>4</v>
      </c>
      <c r="E14" s="3">
        <v>5</v>
      </c>
      <c r="F14" s="3">
        <v>6</v>
      </c>
      <c r="G14" s="3">
        <v>7</v>
      </c>
      <c r="H14" s="3">
        <v>8</v>
      </c>
      <c r="I14" s="3">
        <v>9</v>
      </c>
      <c r="J14" s="3">
        <v>10</v>
      </c>
      <c r="K14" s="3">
        <v>11</v>
      </c>
      <c r="L14" s="3">
        <v>12</v>
      </c>
      <c r="M14" s="3">
        <v>13</v>
      </c>
      <c r="N14" s="3">
        <v>14</v>
      </c>
      <c r="O14" s="3">
        <v>16</v>
      </c>
      <c r="P14" s="3">
        <v>17</v>
      </c>
      <c r="Q14" s="3">
        <v>18</v>
      </c>
      <c r="R14" s="3">
        <v>19</v>
      </c>
      <c r="S14" s="3">
        <v>20</v>
      </c>
      <c r="T14" s="3">
        <v>21</v>
      </c>
      <c r="U14" s="3">
        <v>22</v>
      </c>
      <c r="V14" s="3">
        <v>23</v>
      </c>
      <c r="W14" s="3">
        <v>24</v>
      </c>
      <c r="X14" s="3">
        <v>25</v>
      </c>
    </row>
    <row r="15" spans="1:24" ht="159.6" hidden="1" customHeight="1" x14ac:dyDescent="0.25">
      <c r="A15" s="19">
        <v>1</v>
      </c>
      <c r="B15" s="9" t="s">
        <v>32</v>
      </c>
      <c r="C15" s="10">
        <v>2020</v>
      </c>
      <c r="D15" s="10">
        <v>2026</v>
      </c>
      <c r="E15" s="10" t="s">
        <v>48</v>
      </c>
      <c r="F15" s="10" t="s">
        <v>220</v>
      </c>
      <c r="G15" s="11" t="s">
        <v>48</v>
      </c>
      <c r="H15" s="11" t="s">
        <v>48</v>
      </c>
      <c r="I15" s="11" t="s">
        <v>48</v>
      </c>
      <c r="J15" s="11" t="s">
        <v>48</v>
      </c>
      <c r="K15" s="11" t="s">
        <v>48</v>
      </c>
      <c r="L15" s="11" t="s">
        <v>48</v>
      </c>
      <c r="M15" s="11" t="s">
        <v>48</v>
      </c>
      <c r="N15" s="11" t="s">
        <v>48</v>
      </c>
      <c r="O15" s="10" t="s">
        <v>48</v>
      </c>
      <c r="P15" s="10" t="s">
        <v>48</v>
      </c>
      <c r="Q15" s="10" t="s">
        <v>48</v>
      </c>
      <c r="R15" s="10" t="s">
        <v>48</v>
      </c>
      <c r="S15" s="10" t="s">
        <v>48</v>
      </c>
      <c r="T15" s="10" t="s">
        <v>48</v>
      </c>
      <c r="U15" s="10" t="s">
        <v>48</v>
      </c>
      <c r="V15" s="10" t="s">
        <v>48</v>
      </c>
      <c r="W15" s="10" t="s">
        <v>48</v>
      </c>
      <c r="X15" s="10" t="s">
        <v>48</v>
      </c>
    </row>
    <row r="16" spans="1:24" ht="34.5" hidden="1" customHeight="1" x14ac:dyDescent="0.25">
      <c r="A16" s="20">
        <v>2</v>
      </c>
      <c r="B16" s="117" t="s">
        <v>33</v>
      </c>
      <c r="C16" s="117"/>
      <c r="D16" s="117"/>
      <c r="E16" s="12" t="s">
        <v>48</v>
      </c>
      <c r="F16" s="12" t="s">
        <v>48</v>
      </c>
      <c r="G16" s="13" t="s">
        <v>48</v>
      </c>
      <c r="H16" s="13" t="s">
        <v>48</v>
      </c>
      <c r="I16" s="13" t="s">
        <v>48</v>
      </c>
      <c r="J16" s="13" t="s">
        <v>48</v>
      </c>
      <c r="K16" s="13" t="s">
        <v>48</v>
      </c>
      <c r="L16" s="13" t="s">
        <v>48</v>
      </c>
      <c r="M16" s="13" t="s">
        <v>48</v>
      </c>
      <c r="N16" s="11" t="s">
        <v>48</v>
      </c>
      <c r="O16" s="12" t="s">
        <v>48</v>
      </c>
      <c r="P16" s="12" t="s">
        <v>48</v>
      </c>
      <c r="Q16" s="12" t="s">
        <v>48</v>
      </c>
      <c r="R16" s="12" t="s">
        <v>48</v>
      </c>
      <c r="S16" s="12" t="s">
        <v>48</v>
      </c>
      <c r="T16" s="12" t="s">
        <v>48</v>
      </c>
      <c r="U16" s="12" t="s">
        <v>48</v>
      </c>
      <c r="V16" s="12" t="s">
        <v>48</v>
      </c>
      <c r="W16" s="12" t="s">
        <v>48</v>
      </c>
      <c r="X16" s="12" t="s">
        <v>48</v>
      </c>
    </row>
    <row r="17" spans="1:24" ht="94.15" hidden="1" customHeight="1" x14ac:dyDescent="0.25">
      <c r="A17" s="21">
        <v>3</v>
      </c>
      <c r="B17" s="15" t="s">
        <v>109</v>
      </c>
      <c r="C17" s="16">
        <v>2020</v>
      </c>
      <c r="D17" s="16">
        <v>2026</v>
      </c>
      <c r="E17" s="14" t="s">
        <v>22</v>
      </c>
      <c r="F17" s="16" t="s">
        <v>48</v>
      </c>
      <c r="G17" s="17" t="s">
        <v>48</v>
      </c>
      <c r="H17" s="17" t="s">
        <v>48</v>
      </c>
      <c r="I17" s="17" t="s">
        <v>48</v>
      </c>
      <c r="J17" s="17" t="s">
        <v>48</v>
      </c>
      <c r="K17" s="17" t="s">
        <v>48</v>
      </c>
      <c r="L17" s="17" t="s">
        <v>48</v>
      </c>
      <c r="M17" s="17" t="s">
        <v>48</v>
      </c>
      <c r="N17" s="11" t="s">
        <v>48</v>
      </c>
      <c r="O17" s="16" t="s">
        <v>48</v>
      </c>
      <c r="P17" s="16" t="s">
        <v>48</v>
      </c>
      <c r="Q17" s="16" t="s">
        <v>48</v>
      </c>
      <c r="R17" s="16" t="s">
        <v>48</v>
      </c>
      <c r="S17" s="16" t="s">
        <v>48</v>
      </c>
      <c r="T17" s="16" t="s">
        <v>48</v>
      </c>
      <c r="U17" s="16" t="s">
        <v>48</v>
      </c>
      <c r="V17" s="16" t="s">
        <v>48</v>
      </c>
      <c r="W17" s="16" t="s">
        <v>48</v>
      </c>
      <c r="X17" s="16" t="s">
        <v>48</v>
      </c>
    </row>
    <row r="18" spans="1:24" ht="55.9" hidden="1" customHeight="1" x14ac:dyDescent="0.25">
      <c r="A18" s="106">
        <v>4</v>
      </c>
      <c r="B18" s="132" t="s">
        <v>195</v>
      </c>
      <c r="C18" s="106">
        <v>2020</v>
      </c>
      <c r="D18" s="106">
        <v>2026</v>
      </c>
      <c r="E18" s="106" t="s">
        <v>94</v>
      </c>
      <c r="F18" s="8" t="s">
        <v>49</v>
      </c>
      <c r="G18" s="18">
        <f t="shared" ref="G18:G47" si="0">H18+I18+J18+K18+L18+M18+N18</f>
        <v>500396553.78000003</v>
      </c>
      <c r="H18" s="18">
        <f>H19+H20</f>
        <v>55193597.75</v>
      </c>
      <c r="I18" s="59">
        <f t="shared" ref="I18:N18" si="1">I19+I20</f>
        <v>106493497.38000001</v>
      </c>
      <c r="J18" s="59">
        <f t="shared" si="1"/>
        <v>164089621.88</v>
      </c>
      <c r="K18" s="59">
        <f t="shared" si="1"/>
        <v>57092845.759999998</v>
      </c>
      <c r="L18" s="59">
        <f t="shared" si="1"/>
        <v>39175663.670000002</v>
      </c>
      <c r="M18" s="59">
        <f t="shared" si="1"/>
        <v>39175663.670000002</v>
      </c>
      <c r="N18" s="59">
        <f t="shared" si="1"/>
        <v>39175663.670000002</v>
      </c>
      <c r="O18" s="106" t="s">
        <v>48</v>
      </c>
      <c r="P18" s="106" t="s">
        <v>48</v>
      </c>
      <c r="Q18" s="106" t="s">
        <v>48</v>
      </c>
      <c r="R18" s="106" t="s">
        <v>48</v>
      </c>
      <c r="S18" s="106" t="s">
        <v>48</v>
      </c>
      <c r="T18" s="106" t="s">
        <v>48</v>
      </c>
      <c r="U18" s="109" t="s">
        <v>48</v>
      </c>
      <c r="V18" s="109" t="s">
        <v>48</v>
      </c>
      <c r="W18" s="109" t="s">
        <v>48</v>
      </c>
      <c r="X18" s="109" t="s">
        <v>48</v>
      </c>
    </row>
    <row r="19" spans="1:24" ht="45" hidden="1" x14ac:dyDescent="0.25">
      <c r="A19" s="107"/>
      <c r="B19" s="133"/>
      <c r="C19" s="107"/>
      <c r="D19" s="107"/>
      <c r="E19" s="107" t="s">
        <v>93</v>
      </c>
      <c r="F19" s="8" t="s">
        <v>60</v>
      </c>
      <c r="G19" s="18">
        <f t="shared" si="0"/>
        <v>96810963.520000011</v>
      </c>
      <c r="H19" s="18">
        <f>H22+H25+H28+H31+H34+H37+H40+H43+H46+H49</f>
        <v>17323755.07</v>
      </c>
      <c r="I19" s="66">
        <f t="shared" ref="I19:N19" si="2">I22+I25+I28+I31+I34+I37+I40+I43+I46+I49</f>
        <v>20416583.980000004</v>
      </c>
      <c r="J19" s="66">
        <f t="shared" si="2"/>
        <v>16850180.699999999</v>
      </c>
      <c r="K19" s="66">
        <f t="shared" si="2"/>
        <v>13774600.76</v>
      </c>
      <c r="L19" s="66">
        <f t="shared" si="2"/>
        <v>9481947.6699999999</v>
      </c>
      <c r="M19" s="66">
        <f t="shared" si="2"/>
        <v>9481947.6699999999</v>
      </c>
      <c r="N19" s="66">
        <f t="shared" si="2"/>
        <v>9481947.6699999999</v>
      </c>
      <c r="O19" s="107"/>
      <c r="P19" s="107"/>
      <c r="Q19" s="107"/>
      <c r="R19" s="107"/>
      <c r="S19" s="107"/>
      <c r="T19" s="107"/>
      <c r="U19" s="109"/>
      <c r="V19" s="109"/>
      <c r="W19" s="109"/>
      <c r="X19" s="109"/>
    </row>
    <row r="20" spans="1:24" ht="36" hidden="1" customHeight="1" x14ac:dyDescent="0.25">
      <c r="A20" s="108"/>
      <c r="B20" s="134"/>
      <c r="C20" s="108"/>
      <c r="D20" s="108"/>
      <c r="E20" s="108" t="s">
        <v>61</v>
      </c>
      <c r="F20" s="9" t="s">
        <v>61</v>
      </c>
      <c r="G20" s="18">
        <f t="shared" si="0"/>
        <v>403585590.25999999</v>
      </c>
      <c r="H20" s="66">
        <f>H23+H26+H29+H32+H35+H38+H41+H44+H47+H50</f>
        <v>37869842.68</v>
      </c>
      <c r="I20" s="66">
        <f t="shared" ref="I20:N20" si="3">I23+I26+I29+I32+I35+I38+I41+I44+I47+I50</f>
        <v>86076913.400000006</v>
      </c>
      <c r="J20" s="66">
        <f t="shared" si="3"/>
        <v>147239441.18000001</v>
      </c>
      <c r="K20" s="66">
        <f t="shared" si="3"/>
        <v>43318245</v>
      </c>
      <c r="L20" s="66">
        <f t="shared" si="3"/>
        <v>29693716</v>
      </c>
      <c r="M20" s="66">
        <f t="shared" si="3"/>
        <v>29693716</v>
      </c>
      <c r="N20" s="66">
        <f t="shared" si="3"/>
        <v>29693716</v>
      </c>
      <c r="O20" s="108"/>
      <c r="P20" s="108"/>
      <c r="Q20" s="108"/>
      <c r="R20" s="108"/>
      <c r="S20" s="108"/>
      <c r="T20" s="108"/>
      <c r="U20" s="109"/>
      <c r="V20" s="109"/>
      <c r="W20" s="109"/>
      <c r="X20" s="109"/>
    </row>
    <row r="21" spans="1:24" ht="19.899999999999999" hidden="1" customHeight="1" x14ac:dyDescent="0.25">
      <c r="A21" s="106">
        <v>5</v>
      </c>
      <c r="B21" s="114" t="s">
        <v>159</v>
      </c>
      <c r="C21" s="106">
        <v>2020</v>
      </c>
      <c r="D21" s="106">
        <v>2026</v>
      </c>
      <c r="E21" s="106" t="s">
        <v>94</v>
      </c>
      <c r="F21" s="8" t="s">
        <v>49</v>
      </c>
      <c r="G21" s="18">
        <f t="shared" si="0"/>
        <v>64038353.610000007</v>
      </c>
      <c r="H21" s="18">
        <f>H22+H23</f>
        <v>7736457.25</v>
      </c>
      <c r="I21" s="18">
        <f t="shared" ref="I21:N21" si="4">I22+I23</f>
        <v>9293878.8399999999</v>
      </c>
      <c r="J21" s="18">
        <f t="shared" si="4"/>
        <v>9558927.7200000007</v>
      </c>
      <c r="K21" s="18">
        <f t="shared" si="4"/>
        <v>9789246.7899999991</v>
      </c>
      <c r="L21" s="18">
        <f t="shared" si="4"/>
        <v>9219947.6699999999</v>
      </c>
      <c r="M21" s="18">
        <f t="shared" si="4"/>
        <v>9219947.6699999999</v>
      </c>
      <c r="N21" s="18">
        <f t="shared" si="4"/>
        <v>9219947.6699999999</v>
      </c>
      <c r="O21" s="114" t="s">
        <v>96</v>
      </c>
      <c r="P21" s="106" t="s">
        <v>97</v>
      </c>
      <c r="Q21" s="109" t="s">
        <v>48</v>
      </c>
      <c r="R21" s="106">
        <v>90</v>
      </c>
      <c r="S21" s="106">
        <v>92</v>
      </c>
      <c r="T21" s="106">
        <v>90</v>
      </c>
      <c r="U21" s="106">
        <v>90</v>
      </c>
      <c r="V21" s="106">
        <v>90</v>
      </c>
      <c r="W21" s="106">
        <v>90</v>
      </c>
      <c r="X21" s="106">
        <v>90</v>
      </c>
    </row>
    <row r="22" spans="1:24" ht="40.9" hidden="1" customHeight="1" x14ac:dyDescent="0.25">
      <c r="A22" s="107"/>
      <c r="B22" s="115"/>
      <c r="C22" s="107"/>
      <c r="D22" s="107"/>
      <c r="E22" s="107" t="s">
        <v>93</v>
      </c>
      <c r="F22" s="8" t="s">
        <v>60</v>
      </c>
      <c r="G22" s="18">
        <f t="shared" si="0"/>
        <v>63106738.310000002</v>
      </c>
      <c r="H22" s="18">
        <v>7609759.5700000003</v>
      </c>
      <c r="I22" s="18">
        <v>9002632.4399999995</v>
      </c>
      <c r="J22" s="18">
        <v>9045256.5</v>
      </c>
      <c r="K22" s="18">
        <v>9789246.7899999991</v>
      </c>
      <c r="L22" s="18">
        <v>9219947.6699999999</v>
      </c>
      <c r="M22" s="18">
        <v>9219947.6699999999</v>
      </c>
      <c r="N22" s="18">
        <v>9219947.6699999999</v>
      </c>
      <c r="O22" s="115"/>
      <c r="P22" s="107"/>
      <c r="Q22" s="109"/>
      <c r="R22" s="107"/>
      <c r="S22" s="107"/>
      <c r="T22" s="107"/>
      <c r="U22" s="107"/>
      <c r="V22" s="107"/>
      <c r="W22" s="107"/>
      <c r="X22" s="107"/>
    </row>
    <row r="23" spans="1:24" ht="33" hidden="1" customHeight="1" x14ac:dyDescent="0.25">
      <c r="A23" s="108"/>
      <c r="B23" s="116"/>
      <c r="C23" s="108"/>
      <c r="D23" s="108"/>
      <c r="E23" s="108" t="s">
        <v>61</v>
      </c>
      <c r="F23" s="9" t="s">
        <v>61</v>
      </c>
      <c r="G23" s="18">
        <f t="shared" si="0"/>
        <v>931615.3</v>
      </c>
      <c r="H23" s="18">
        <v>126697.68</v>
      </c>
      <c r="I23" s="18">
        <v>291246.40000000002</v>
      </c>
      <c r="J23" s="18">
        <v>513671.22</v>
      </c>
      <c r="K23" s="18">
        <v>0</v>
      </c>
      <c r="L23" s="18">
        <v>0</v>
      </c>
      <c r="M23" s="18">
        <v>0</v>
      </c>
      <c r="N23" s="18">
        <v>0</v>
      </c>
      <c r="O23" s="116"/>
      <c r="P23" s="108"/>
      <c r="Q23" s="109"/>
      <c r="R23" s="108"/>
      <c r="S23" s="108"/>
      <c r="T23" s="108"/>
      <c r="U23" s="108"/>
      <c r="V23" s="108"/>
      <c r="W23" s="108"/>
      <c r="X23" s="108"/>
    </row>
    <row r="24" spans="1:24" ht="25.9" hidden="1" customHeight="1" x14ac:dyDescent="0.25">
      <c r="A24" s="106">
        <v>6</v>
      </c>
      <c r="B24" s="114" t="s">
        <v>196</v>
      </c>
      <c r="C24" s="106">
        <v>2020</v>
      </c>
      <c r="D24" s="106">
        <v>2026</v>
      </c>
      <c r="E24" s="106" t="s">
        <v>94</v>
      </c>
      <c r="F24" s="8" t="s">
        <v>49</v>
      </c>
      <c r="G24" s="18">
        <f t="shared" si="0"/>
        <v>215100</v>
      </c>
      <c r="H24" s="18">
        <f>H25+H26</f>
        <v>0</v>
      </c>
      <c r="I24" s="18">
        <f t="shared" ref="I24:N24" si="5">I25+I26</f>
        <v>45800</v>
      </c>
      <c r="J24" s="18">
        <f t="shared" si="5"/>
        <v>28300</v>
      </c>
      <c r="K24" s="18">
        <f t="shared" si="5"/>
        <v>0</v>
      </c>
      <c r="L24" s="18">
        <f t="shared" si="5"/>
        <v>47000</v>
      </c>
      <c r="M24" s="18">
        <f t="shared" si="5"/>
        <v>47000</v>
      </c>
      <c r="N24" s="18">
        <f t="shared" si="5"/>
        <v>47000</v>
      </c>
      <c r="O24" s="114" t="s">
        <v>98</v>
      </c>
      <c r="P24" s="106" t="s">
        <v>59</v>
      </c>
      <c r="Q24" s="109">
        <f>R24+S24+T24+U24+V24+W24+X24</f>
        <v>23</v>
      </c>
      <c r="R24" s="106">
        <v>0</v>
      </c>
      <c r="S24" s="106">
        <v>8</v>
      </c>
      <c r="T24" s="106">
        <v>7</v>
      </c>
      <c r="U24" s="106">
        <v>2</v>
      </c>
      <c r="V24" s="106">
        <v>2</v>
      </c>
      <c r="W24" s="106">
        <v>2</v>
      </c>
      <c r="X24" s="106">
        <v>2</v>
      </c>
    </row>
    <row r="25" spans="1:24" ht="40.9" hidden="1" customHeight="1" x14ac:dyDescent="0.25">
      <c r="A25" s="107"/>
      <c r="B25" s="115"/>
      <c r="C25" s="107"/>
      <c r="D25" s="107"/>
      <c r="E25" s="107" t="s">
        <v>93</v>
      </c>
      <c r="F25" s="8" t="s">
        <v>60</v>
      </c>
      <c r="G25" s="18">
        <f t="shared" si="0"/>
        <v>215100</v>
      </c>
      <c r="H25" s="18">
        <v>0</v>
      </c>
      <c r="I25" s="18">
        <v>45800</v>
      </c>
      <c r="J25" s="18">
        <v>28300</v>
      </c>
      <c r="K25" s="18">
        <v>0</v>
      </c>
      <c r="L25" s="18">
        <v>47000</v>
      </c>
      <c r="M25" s="18">
        <v>47000</v>
      </c>
      <c r="N25" s="18">
        <v>47000</v>
      </c>
      <c r="O25" s="115"/>
      <c r="P25" s="107"/>
      <c r="Q25" s="109"/>
      <c r="R25" s="107"/>
      <c r="S25" s="107"/>
      <c r="T25" s="107"/>
      <c r="U25" s="107"/>
      <c r="V25" s="107"/>
      <c r="W25" s="107"/>
      <c r="X25" s="107"/>
    </row>
    <row r="26" spans="1:24" ht="42" hidden="1" customHeight="1" x14ac:dyDescent="0.25">
      <c r="A26" s="108"/>
      <c r="B26" s="116"/>
      <c r="C26" s="108"/>
      <c r="D26" s="108"/>
      <c r="E26" s="108" t="s">
        <v>61</v>
      </c>
      <c r="F26" s="9" t="s">
        <v>61</v>
      </c>
      <c r="G26" s="18">
        <f t="shared" si="0"/>
        <v>0</v>
      </c>
      <c r="H26" s="18">
        <v>0</v>
      </c>
      <c r="I26" s="18">
        <v>0</v>
      </c>
      <c r="J26" s="18">
        <v>0</v>
      </c>
      <c r="K26" s="18">
        <v>0</v>
      </c>
      <c r="L26" s="18">
        <v>0</v>
      </c>
      <c r="M26" s="18">
        <v>0</v>
      </c>
      <c r="N26" s="18">
        <v>0</v>
      </c>
      <c r="O26" s="116"/>
      <c r="P26" s="108"/>
      <c r="Q26" s="109"/>
      <c r="R26" s="108"/>
      <c r="S26" s="108"/>
      <c r="T26" s="108"/>
      <c r="U26" s="108"/>
      <c r="V26" s="108"/>
      <c r="W26" s="108"/>
      <c r="X26" s="108"/>
    </row>
    <row r="27" spans="1:24" ht="34.5" hidden="1" customHeight="1" x14ac:dyDescent="0.25">
      <c r="A27" s="106">
        <v>7</v>
      </c>
      <c r="B27" s="114" t="s">
        <v>197</v>
      </c>
      <c r="C27" s="106">
        <v>2020</v>
      </c>
      <c r="D27" s="106">
        <v>2026</v>
      </c>
      <c r="E27" s="106" t="s">
        <v>94</v>
      </c>
      <c r="F27" s="8" t="s">
        <v>49</v>
      </c>
      <c r="G27" s="18">
        <f t="shared" si="0"/>
        <v>247871683</v>
      </c>
      <c r="H27" s="18">
        <f>H28+H29</f>
        <v>37117145</v>
      </c>
      <c r="I27" s="18">
        <f t="shared" ref="I27:N27" si="6">I28+I29</f>
        <v>38550667</v>
      </c>
      <c r="J27" s="18">
        <f t="shared" si="6"/>
        <v>39894478</v>
      </c>
      <c r="K27" s="18">
        <f t="shared" si="6"/>
        <v>43228245</v>
      </c>
      <c r="L27" s="18">
        <f t="shared" si="6"/>
        <v>29693716</v>
      </c>
      <c r="M27" s="18">
        <f t="shared" si="6"/>
        <v>29693716</v>
      </c>
      <c r="N27" s="18">
        <f t="shared" si="6"/>
        <v>29693716</v>
      </c>
      <c r="O27" s="114" t="s">
        <v>99</v>
      </c>
      <c r="P27" s="106" t="s">
        <v>59</v>
      </c>
      <c r="Q27" s="109" t="s">
        <v>48</v>
      </c>
      <c r="R27" s="106" t="s">
        <v>286</v>
      </c>
      <c r="S27" s="106" t="s">
        <v>286</v>
      </c>
      <c r="T27" s="106" t="s">
        <v>286</v>
      </c>
      <c r="U27" s="106" t="s">
        <v>286</v>
      </c>
      <c r="V27" s="106" t="s">
        <v>286</v>
      </c>
      <c r="W27" s="106" t="s">
        <v>286</v>
      </c>
      <c r="X27" s="106" t="s">
        <v>286</v>
      </c>
    </row>
    <row r="28" spans="1:24" ht="40.9" hidden="1" customHeight="1" x14ac:dyDescent="0.25">
      <c r="A28" s="107"/>
      <c r="B28" s="115"/>
      <c r="C28" s="107"/>
      <c r="D28" s="107"/>
      <c r="E28" s="107" t="s">
        <v>93</v>
      </c>
      <c r="F28" s="8" t="s">
        <v>60</v>
      </c>
      <c r="G28" s="18">
        <f t="shared" si="0"/>
        <v>0</v>
      </c>
      <c r="H28" s="18">
        <v>0</v>
      </c>
      <c r="I28" s="18">
        <v>0</v>
      </c>
      <c r="J28" s="18">
        <v>0</v>
      </c>
      <c r="K28" s="18">
        <v>0</v>
      </c>
      <c r="L28" s="18">
        <v>0</v>
      </c>
      <c r="M28" s="18">
        <v>0</v>
      </c>
      <c r="N28" s="18">
        <v>0</v>
      </c>
      <c r="O28" s="115"/>
      <c r="P28" s="107"/>
      <c r="Q28" s="109"/>
      <c r="R28" s="107"/>
      <c r="S28" s="107"/>
      <c r="T28" s="107"/>
      <c r="U28" s="107"/>
      <c r="V28" s="107"/>
      <c r="W28" s="107"/>
      <c r="X28" s="107"/>
    </row>
    <row r="29" spans="1:24" ht="58.5" hidden="1" customHeight="1" x14ac:dyDescent="0.25">
      <c r="A29" s="108"/>
      <c r="B29" s="116"/>
      <c r="C29" s="108"/>
      <c r="D29" s="108"/>
      <c r="E29" s="108" t="s">
        <v>61</v>
      </c>
      <c r="F29" s="9" t="s">
        <v>61</v>
      </c>
      <c r="G29" s="18">
        <f t="shared" si="0"/>
        <v>247871683</v>
      </c>
      <c r="H29" s="18">
        <v>37117145</v>
      </c>
      <c r="I29" s="18">
        <v>38550667</v>
      </c>
      <c r="J29" s="18">
        <v>39894478</v>
      </c>
      <c r="K29" s="18">
        <v>43228245</v>
      </c>
      <c r="L29" s="18">
        <v>29693716</v>
      </c>
      <c r="M29" s="18">
        <v>29693716</v>
      </c>
      <c r="N29" s="18">
        <v>29693716</v>
      </c>
      <c r="O29" s="116"/>
      <c r="P29" s="108"/>
      <c r="Q29" s="109"/>
      <c r="R29" s="108"/>
      <c r="S29" s="108"/>
      <c r="T29" s="108"/>
      <c r="U29" s="108"/>
      <c r="V29" s="108"/>
      <c r="W29" s="108"/>
      <c r="X29" s="108"/>
    </row>
    <row r="30" spans="1:24" ht="35.450000000000003" hidden="1" customHeight="1" x14ac:dyDescent="0.25">
      <c r="A30" s="106">
        <v>8</v>
      </c>
      <c r="B30" s="114" t="s">
        <v>198</v>
      </c>
      <c r="C30" s="106">
        <v>2020</v>
      </c>
      <c r="D30" s="106">
        <v>2026</v>
      </c>
      <c r="E30" s="106" t="s">
        <v>94</v>
      </c>
      <c r="F30" s="8" t="s">
        <v>49</v>
      </c>
      <c r="G30" s="18">
        <f t="shared" si="0"/>
        <v>1468965.1600000001</v>
      </c>
      <c r="H30" s="18">
        <f>H31+H32</f>
        <v>1051555.07</v>
      </c>
      <c r="I30" s="18">
        <f t="shared" ref="I30:N30" si="7">I31+I32</f>
        <v>417410.09</v>
      </c>
      <c r="J30" s="18">
        <f t="shared" si="7"/>
        <v>0</v>
      </c>
      <c r="K30" s="18">
        <f t="shared" si="7"/>
        <v>0</v>
      </c>
      <c r="L30" s="18">
        <f t="shared" si="7"/>
        <v>0</v>
      </c>
      <c r="M30" s="18">
        <f t="shared" si="7"/>
        <v>0</v>
      </c>
      <c r="N30" s="18">
        <f t="shared" si="7"/>
        <v>0</v>
      </c>
      <c r="O30" s="114" t="s">
        <v>100</v>
      </c>
      <c r="P30" s="106" t="s">
        <v>97</v>
      </c>
      <c r="Q30" s="109" t="s">
        <v>48</v>
      </c>
      <c r="R30" s="106">
        <v>100</v>
      </c>
      <c r="S30" s="106">
        <v>100</v>
      </c>
      <c r="T30" s="106">
        <v>100</v>
      </c>
      <c r="U30" s="106">
        <v>100</v>
      </c>
      <c r="V30" s="106">
        <v>100</v>
      </c>
      <c r="W30" s="106">
        <v>100</v>
      </c>
      <c r="X30" s="106">
        <v>100</v>
      </c>
    </row>
    <row r="31" spans="1:24" ht="40.9" hidden="1" customHeight="1" x14ac:dyDescent="0.25">
      <c r="A31" s="107"/>
      <c r="B31" s="115"/>
      <c r="C31" s="107"/>
      <c r="D31" s="107"/>
      <c r="E31" s="107" t="s">
        <v>93</v>
      </c>
      <c r="F31" s="8" t="s">
        <v>60</v>
      </c>
      <c r="G31" s="18">
        <f t="shared" si="0"/>
        <v>1468965.1600000001</v>
      </c>
      <c r="H31" s="18">
        <v>1051555.07</v>
      </c>
      <c r="I31" s="18">
        <v>417410.09</v>
      </c>
      <c r="J31" s="18">
        <v>0</v>
      </c>
      <c r="K31" s="18">
        <v>0</v>
      </c>
      <c r="L31" s="18">
        <v>0</v>
      </c>
      <c r="M31" s="18">
        <v>0</v>
      </c>
      <c r="N31" s="18">
        <v>0</v>
      </c>
      <c r="O31" s="115"/>
      <c r="P31" s="107"/>
      <c r="Q31" s="109"/>
      <c r="R31" s="107"/>
      <c r="S31" s="107"/>
      <c r="T31" s="107"/>
      <c r="U31" s="107"/>
      <c r="V31" s="107"/>
      <c r="W31" s="107"/>
      <c r="X31" s="107"/>
    </row>
    <row r="32" spans="1:24" ht="36" hidden="1" customHeight="1" x14ac:dyDescent="0.25">
      <c r="A32" s="108"/>
      <c r="B32" s="116"/>
      <c r="C32" s="108"/>
      <c r="D32" s="108"/>
      <c r="E32" s="108" t="s">
        <v>61</v>
      </c>
      <c r="F32" s="9" t="s">
        <v>61</v>
      </c>
      <c r="G32" s="18">
        <f t="shared" si="0"/>
        <v>0</v>
      </c>
      <c r="H32" s="18">
        <v>0</v>
      </c>
      <c r="I32" s="18">
        <v>0</v>
      </c>
      <c r="J32" s="18">
        <v>0</v>
      </c>
      <c r="K32" s="18">
        <v>0</v>
      </c>
      <c r="L32" s="18">
        <v>0</v>
      </c>
      <c r="M32" s="18">
        <v>0</v>
      </c>
      <c r="N32" s="18">
        <v>0</v>
      </c>
      <c r="O32" s="116"/>
      <c r="P32" s="108"/>
      <c r="Q32" s="109"/>
      <c r="R32" s="108"/>
      <c r="S32" s="108"/>
      <c r="T32" s="108"/>
      <c r="U32" s="108"/>
      <c r="V32" s="108"/>
      <c r="W32" s="108"/>
      <c r="X32" s="108"/>
    </row>
    <row r="33" spans="1:24" ht="21.6" hidden="1" customHeight="1" x14ac:dyDescent="0.25">
      <c r="A33" s="106">
        <v>9</v>
      </c>
      <c r="B33" s="114" t="s">
        <v>199</v>
      </c>
      <c r="C33" s="106">
        <v>2020</v>
      </c>
      <c r="D33" s="106">
        <v>2026</v>
      </c>
      <c r="E33" s="106" t="s">
        <v>94</v>
      </c>
      <c r="F33" s="8" t="s">
        <v>49</v>
      </c>
      <c r="G33" s="18">
        <f t="shared" si="0"/>
        <v>797963.19</v>
      </c>
      <c r="H33" s="18">
        <f>H34+H35</f>
        <v>186000</v>
      </c>
      <c r="I33" s="18">
        <f t="shared" ref="I33:N33" si="8">I34+I35</f>
        <v>397000</v>
      </c>
      <c r="J33" s="18">
        <f t="shared" si="8"/>
        <v>214963.19</v>
      </c>
      <c r="K33" s="18">
        <f t="shared" si="8"/>
        <v>0</v>
      </c>
      <c r="L33" s="18">
        <f t="shared" si="8"/>
        <v>0</v>
      </c>
      <c r="M33" s="18">
        <f t="shared" si="8"/>
        <v>0</v>
      </c>
      <c r="N33" s="18">
        <f t="shared" si="8"/>
        <v>0</v>
      </c>
      <c r="O33" s="114" t="s">
        <v>101</v>
      </c>
      <c r="P33" s="106" t="s">
        <v>97</v>
      </c>
      <c r="Q33" s="109" t="s">
        <v>48</v>
      </c>
      <c r="R33" s="106">
        <v>5.6</v>
      </c>
      <c r="S33" s="106">
        <v>5</v>
      </c>
      <c r="T33" s="106">
        <v>5.6</v>
      </c>
      <c r="U33" s="106">
        <v>5</v>
      </c>
      <c r="V33" s="106">
        <v>5</v>
      </c>
      <c r="W33" s="106">
        <v>5</v>
      </c>
      <c r="X33" s="106">
        <v>5</v>
      </c>
    </row>
    <row r="34" spans="1:24" ht="51.75" hidden="1" customHeight="1" x14ac:dyDescent="0.25">
      <c r="A34" s="107"/>
      <c r="B34" s="115"/>
      <c r="C34" s="107"/>
      <c r="D34" s="107"/>
      <c r="E34" s="107" t="s">
        <v>93</v>
      </c>
      <c r="F34" s="8" t="s">
        <v>60</v>
      </c>
      <c r="G34" s="18">
        <f t="shared" si="0"/>
        <v>0</v>
      </c>
      <c r="H34" s="18">
        <v>0</v>
      </c>
      <c r="I34" s="18">
        <v>0</v>
      </c>
      <c r="J34" s="18">
        <v>0</v>
      </c>
      <c r="K34" s="18">
        <v>0</v>
      </c>
      <c r="L34" s="18">
        <v>0</v>
      </c>
      <c r="M34" s="18">
        <v>0</v>
      </c>
      <c r="N34" s="18">
        <v>0</v>
      </c>
      <c r="O34" s="115"/>
      <c r="P34" s="107"/>
      <c r="Q34" s="109"/>
      <c r="R34" s="107"/>
      <c r="S34" s="107"/>
      <c r="T34" s="107"/>
      <c r="U34" s="107"/>
      <c r="V34" s="107"/>
      <c r="W34" s="107"/>
      <c r="X34" s="107"/>
    </row>
    <row r="35" spans="1:24" ht="33" hidden="1" customHeight="1" x14ac:dyDescent="0.25">
      <c r="A35" s="108"/>
      <c r="B35" s="116"/>
      <c r="C35" s="108"/>
      <c r="D35" s="108"/>
      <c r="E35" s="108" t="s">
        <v>61</v>
      </c>
      <c r="F35" s="9" t="s">
        <v>61</v>
      </c>
      <c r="G35" s="18">
        <f t="shared" si="0"/>
        <v>797963.19</v>
      </c>
      <c r="H35" s="18">
        <v>186000</v>
      </c>
      <c r="I35" s="18">
        <v>397000</v>
      </c>
      <c r="J35" s="18">
        <v>214963.19</v>
      </c>
      <c r="K35" s="18">
        <v>0</v>
      </c>
      <c r="L35" s="18">
        <v>0</v>
      </c>
      <c r="M35" s="18">
        <v>0</v>
      </c>
      <c r="N35" s="18">
        <v>0</v>
      </c>
      <c r="O35" s="116"/>
      <c r="P35" s="108"/>
      <c r="Q35" s="109"/>
      <c r="R35" s="108"/>
      <c r="S35" s="108"/>
      <c r="T35" s="108"/>
      <c r="U35" s="108"/>
      <c r="V35" s="108"/>
      <c r="W35" s="108"/>
      <c r="X35" s="108"/>
    </row>
    <row r="36" spans="1:24" ht="27" hidden="1" customHeight="1" x14ac:dyDescent="0.25">
      <c r="A36" s="106">
        <v>10</v>
      </c>
      <c r="B36" s="114" t="s">
        <v>200</v>
      </c>
      <c r="C36" s="106">
        <v>2020</v>
      </c>
      <c r="D36" s="106">
        <v>2026</v>
      </c>
      <c r="E36" s="106" t="s">
        <v>94</v>
      </c>
      <c r="F36" s="8" t="s">
        <v>49</v>
      </c>
      <c r="G36" s="18">
        <f t="shared" si="0"/>
        <v>176518422.73999998</v>
      </c>
      <c r="H36" s="18">
        <f>H37+H38</f>
        <v>4719250</v>
      </c>
      <c r="I36" s="18">
        <f t="shared" ref="I36:N36" si="9">I37+I38</f>
        <v>55514000</v>
      </c>
      <c r="J36" s="18">
        <f t="shared" si="9"/>
        <v>111611025.77</v>
      </c>
      <c r="K36" s="18">
        <f t="shared" si="9"/>
        <v>4074146.97</v>
      </c>
      <c r="L36" s="18">
        <f t="shared" si="9"/>
        <v>200000</v>
      </c>
      <c r="M36" s="18">
        <f t="shared" si="9"/>
        <v>200000</v>
      </c>
      <c r="N36" s="18">
        <f t="shared" si="9"/>
        <v>200000</v>
      </c>
      <c r="O36" s="114" t="s">
        <v>102</v>
      </c>
      <c r="P36" s="106" t="s">
        <v>97</v>
      </c>
      <c r="Q36" s="109" t="s">
        <v>48</v>
      </c>
      <c r="R36" s="106">
        <v>3</v>
      </c>
      <c r="S36" s="106">
        <v>3</v>
      </c>
      <c r="T36" s="106">
        <v>3</v>
      </c>
      <c r="U36" s="106">
        <v>3</v>
      </c>
      <c r="V36" s="106">
        <v>3</v>
      </c>
      <c r="W36" s="106">
        <v>3</v>
      </c>
      <c r="X36" s="106">
        <v>3</v>
      </c>
    </row>
    <row r="37" spans="1:24" ht="40.9" hidden="1" customHeight="1" x14ac:dyDescent="0.25">
      <c r="A37" s="107"/>
      <c r="B37" s="115"/>
      <c r="C37" s="107"/>
      <c r="D37" s="107"/>
      <c r="E37" s="107" t="s">
        <v>93</v>
      </c>
      <c r="F37" s="8" t="s">
        <v>60</v>
      </c>
      <c r="G37" s="18">
        <f t="shared" si="0"/>
        <v>22564396.969999999</v>
      </c>
      <c r="H37" s="18">
        <v>4279250</v>
      </c>
      <c r="I37" s="18">
        <v>8676000</v>
      </c>
      <c r="J37" s="18">
        <v>5025000</v>
      </c>
      <c r="K37" s="18">
        <v>3984146.97</v>
      </c>
      <c r="L37" s="18">
        <v>200000</v>
      </c>
      <c r="M37" s="18">
        <v>200000</v>
      </c>
      <c r="N37" s="18">
        <v>200000</v>
      </c>
      <c r="O37" s="115"/>
      <c r="P37" s="107"/>
      <c r="Q37" s="109"/>
      <c r="R37" s="107"/>
      <c r="S37" s="107"/>
      <c r="T37" s="107"/>
      <c r="U37" s="107"/>
      <c r="V37" s="107"/>
      <c r="W37" s="107"/>
      <c r="X37" s="107"/>
    </row>
    <row r="38" spans="1:24" ht="39" hidden="1" customHeight="1" x14ac:dyDescent="0.25">
      <c r="A38" s="108"/>
      <c r="B38" s="116"/>
      <c r="C38" s="108"/>
      <c r="D38" s="108"/>
      <c r="E38" s="108" t="s">
        <v>61</v>
      </c>
      <c r="F38" s="9" t="s">
        <v>61</v>
      </c>
      <c r="G38" s="18">
        <f t="shared" si="0"/>
        <v>153954025.76999998</v>
      </c>
      <c r="H38" s="18">
        <v>440000</v>
      </c>
      <c r="I38" s="18">
        <v>46838000</v>
      </c>
      <c r="J38" s="18">
        <v>106586025.77</v>
      </c>
      <c r="K38" s="18">
        <v>90000</v>
      </c>
      <c r="L38" s="18">
        <v>0</v>
      </c>
      <c r="M38" s="18">
        <v>0</v>
      </c>
      <c r="N38" s="18">
        <v>0</v>
      </c>
      <c r="O38" s="116"/>
      <c r="P38" s="108"/>
      <c r="Q38" s="109"/>
      <c r="R38" s="108"/>
      <c r="S38" s="108"/>
      <c r="T38" s="108"/>
      <c r="U38" s="108"/>
      <c r="V38" s="108"/>
      <c r="W38" s="108"/>
      <c r="X38" s="108"/>
    </row>
    <row r="39" spans="1:24" ht="39" hidden="1" customHeight="1" x14ac:dyDescent="0.25">
      <c r="A39" s="106">
        <v>11</v>
      </c>
      <c r="B39" s="114" t="s">
        <v>201</v>
      </c>
      <c r="C39" s="106">
        <v>2020</v>
      </c>
      <c r="D39" s="106">
        <v>2026</v>
      </c>
      <c r="E39" s="106" t="s">
        <v>94</v>
      </c>
      <c r="F39" s="8" t="s">
        <v>49</v>
      </c>
      <c r="G39" s="18">
        <f>H39+I39+J39+K39+L39+M39+N39</f>
        <v>4381873.0599999996</v>
      </c>
      <c r="H39" s="18">
        <f>H40+H41</f>
        <v>4381873.0599999996</v>
      </c>
      <c r="I39" s="18">
        <f t="shared" ref="I39:N39" si="10">I40+I41</f>
        <v>0</v>
      </c>
      <c r="J39" s="18">
        <f t="shared" si="10"/>
        <v>0</v>
      </c>
      <c r="K39" s="18">
        <f t="shared" si="10"/>
        <v>0</v>
      </c>
      <c r="L39" s="18">
        <f t="shared" si="10"/>
        <v>0</v>
      </c>
      <c r="M39" s="18">
        <f t="shared" si="10"/>
        <v>0</v>
      </c>
      <c r="N39" s="18">
        <f t="shared" si="10"/>
        <v>0</v>
      </c>
      <c r="O39" s="114" t="s">
        <v>103</v>
      </c>
      <c r="P39" s="106" t="s">
        <v>97</v>
      </c>
      <c r="Q39" s="109" t="s">
        <v>48</v>
      </c>
      <c r="R39" s="106">
        <v>0</v>
      </c>
      <c r="S39" s="106">
        <v>0</v>
      </c>
      <c r="T39" s="106">
        <v>0</v>
      </c>
      <c r="U39" s="106">
        <v>0</v>
      </c>
      <c r="V39" s="106">
        <v>0</v>
      </c>
      <c r="W39" s="106">
        <v>0</v>
      </c>
      <c r="X39" s="106">
        <v>0</v>
      </c>
    </row>
    <row r="40" spans="1:24" ht="39" hidden="1" customHeight="1" x14ac:dyDescent="0.25">
      <c r="A40" s="107"/>
      <c r="B40" s="115"/>
      <c r="C40" s="107"/>
      <c r="D40" s="107"/>
      <c r="E40" s="107" t="s">
        <v>93</v>
      </c>
      <c r="F40" s="8" t="s">
        <v>60</v>
      </c>
      <c r="G40" s="18">
        <f>H40+I40+J40+K40+L40+M40+N40</f>
        <v>4381873.0599999996</v>
      </c>
      <c r="H40" s="18">
        <v>4381873.0599999996</v>
      </c>
      <c r="I40" s="18">
        <v>0</v>
      </c>
      <c r="J40" s="18">
        <v>0</v>
      </c>
      <c r="K40" s="18">
        <v>0</v>
      </c>
      <c r="L40" s="18">
        <v>0</v>
      </c>
      <c r="M40" s="18">
        <v>0</v>
      </c>
      <c r="N40" s="18">
        <v>0</v>
      </c>
      <c r="O40" s="115"/>
      <c r="P40" s="107"/>
      <c r="Q40" s="109"/>
      <c r="R40" s="107"/>
      <c r="S40" s="107"/>
      <c r="T40" s="107"/>
      <c r="U40" s="107"/>
      <c r="V40" s="107"/>
      <c r="W40" s="107"/>
      <c r="X40" s="107"/>
    </row>
    <row r="41" spans="1:24" ht="39" hidden="1" customHeight="1" x14ac:dyDescent="0.25">
      <c r="A41" s="108"/>
      <c r="B41" s="116"/>
      <c r="C41" s="108"/>
      <c r="D41" s="108"/>
      <c r="E41" s="108" t="s">
        <v>61</v>
      </c>
      <c r="F41" s="9" t="s">
        <v>61</v>
      </c>
      <c r="G41" s="18">
        <f>H41+I41+J41+K41+L41+M41+N41</f>
        <v>0</v>
      </c>
      <c r="H41" s="18">
        <v>0</v>
      </c>
      <c r="I41" s="18">
        <v>0</v>
      </c>
      <c r="J41" s="18">
        <v>0</v>
      </c>
      <c r="K41" s="18">
        <v>0</v>
      </c>
      <c r="L41" s="18">
        <v>0</v>
      </c>
      <c r="M41" s="18">
        <v>0</v>
      </c>
      <c r="N41" s="18">
        <v>0</v>
      </c>
      <c r="O41" s="116"/>
      <c r="P41" s="108"/>
      <c r="Q41" s="109"/>
      <c r="R41" s="108"/>
      <c r="S41" s="108"/>
      <c r="T41" s="108"/>
      <c r="U41" s="108"/>
      <c r="V41" s="108"/>
      <c r="W41" s="108"/>
      <c r="X41" s="108"/>
    </row>
    <row r="42" spans="1:24" ht="30.6" hidden="1" customHeight="1" x14ac:dyDescent="0.25">
      <c r="A42" s="106">
        <v>12</v>
      </c>
      <c r="B42" s="114" t="s">
        <v>202</v>
      </c>
      <c r="C42" s="106">
        <v>2020</v>
      </c>
      <c r="D42" s="106">
        <v>2026</v>
      </c>
      <c r="E42" s="106" t="s">
        <v>94</v>
      </c>
      <c r="F42" s="8" t="s">
        <v>49</v>
      </c>
      <c r="G42" s="18">
        <f t="shared" si="0"/>
        <v>49409.05</v>
      </c>
      <c r="H42" s="18">
        <f>H43+H44</f>
        <v>1317.37</v>
      </c>
      <c r="I42" s="18">
        <f t="shared" ref="I42:N42" si="11">I43+I44</f>
        <v>614.85</v>
      </c>
      <c r="J42" s="18">
        <f t="shared" si="11"/>
        <v>1269.83</v>
      </c>
      <c r="K42" s="18">
        <f t="shared" si="11"/>
        <v>1207</v>
      </c>
      <c r="L42" s="18">
        <f t="shared" si="11"/>
        <v>15000</v>
      </c>
      <c r="M42" s="18">
        <f t="shared" si="11"/>
        <v>15000</v>
      </c>
      <c r="N42" s="18">
        <f t="shared" si="11"/>
        <v>15000</v>
      </c>
      <c r="O42" s="139" t="s">
        <v>48</v>
      </c>
      <c r="P42" s="109" t="s">
        <v>48</v>
      </c>
      <c r="Q42" s="109" t="s">
        <v>48</v>
      </c>
      <c r="R42" s="109" t="s">
        <v>48</v>
      </c>
      <c r="S42" s="109" t="s">
        <v>48</v>
      </c>
      <c r="T42" s="109" t="s">
        <v>48</v>
      </c>
      <c r="U42" s="109" t="s">
        <v>48</v>
      </c>
      <c r="V42" s="109" t="s">
        <v>48</v>
      </c>
      <c r="W42" s="109" t="s">
        <v>48</v>
      </c>
      <c r="X42" s="109" t="s">
        <v>48</v>
      </c>
    </row>
    <row r="43" spans="1:24" ht="40.9" hidden="1" customHeight="1" x14ac:dyDescent="0.25">
      <c r="A43" s="107"/>
      <c r="B43" s="115"/>
      <c r="C43" s="107"/>
      <c r="D43" s="107"/>
      <c r="E43" s="107" t="s">
        <v>93</v>
      </c>
      <c r="F43" s="8" t="s">
        <v>60</v>
      </c>
      <c r="G43" s="18">
        <f t="shared" si="0"/>
        <v>49409.05</v>
      </c>
      <c r="H43" s="18">
        <v>1317.37</v>
      </c>
      <c r="I43" s="18">
        <v>614.85</v>
      </c>
      <c r="J43" s="18">
        <v>1269.83</v>
      </c>
      <c r="K43" s="18">
        <v>1207</v>
      </c>
      <c r="L43" s="18">
        <v>15000</v>
      </c>
      <c r="M43" s="18">
        <v>15000</v>
      </c>
      <c r="N43" s="18">
        <v>15000</v>
      </c>
      <c r="O43" s="139"/>
      <c r="P43" s="109"/>
      <c r="Q43" s="109"/>
      <c r="R43" s="109"/>
      <c r="S43" s="109"/>
      <c r="T43" s="109"/>
      <c r="U43" s="109"/>
      <c r="V43" s="109"/>
      <c r="W43" s="109"/>
      <c r="X43" s="109"/>
    </row>
    <row r="44" spans="1:24" ht="39.6" hidden="1" customHeight="1" x14ac:dyDescent="0.25">
      <c r="A44" s="108"/>
      <c r="B44" s="116"/>
      <c r="C44" s="108"/>
      <c r="D44" s="108"/>
      <c r="E44" s="108" t="s">
        <v>61</v>
      </c>
      <c r="F44" s="9" t="s">
        <v>61</v>
      </c>
      <c r="G44" s="18">
        <f t="shared" si="0"/>
        <v>0</v>
      </c>
      <c r="H44" s="18">
        <v>0</v>
      </c>
      <c r="I44" s="18">
        <v>0</v>
      </c>
      <c r="J44" s="18">
        <v>0</v>
      </c>
      <c r="K44" s="18">
        <v>0</v>
      </c>
      <c r="L44" s="18">
        <v>0</v>
      </c>
      <c r="M44" s="18">
        <v>0</v>
      </c>
      <c r="N44" s="18">
        <v>0</v>
      </c>
      <c r="O44" s="139"/>
      <c r="P44" s="109"/>
      <c r="Q44" s="109"/>
      <c r="R44" s="109"/>
      <c r="S44" s="109"/>
      <c r="T44" s="109"/>
      <c r="U44" s="109"/>
      <c r="V44" s="109"/>
      <c r="W44" s="109"/>
      <c r="X44" s="109"/>
    </row>
    <row r="45" spans="1:24" ht="39.6" hidden="1" customHeight="1" x14ac:dyDescent="0.25">
      <c r="A45" s="106" t="s">
        <v>287</v>
      </c>
      <c r="B45" s="114" t="s">
        <v>288</v>
      </c>
      <c r="C45" s="106">
        <v>2020</v>
      </c>
      <c r="D45" s="106">
        <v>2026</v>
      </c>
      <c r="E45" s="106" t="s">
        <v>94</v>
      </c>
      <c r="F45" s="8" t="s">
        <v>49</v>
      </c>
      <c r="G45" s="63">
        <f t="shared" si="0"/>
        <v>5024480.9700000007</v>
      </c>
      <c r="H45" s="63">
        <v>0</v>
      </c>
      <c r="I45" s="63">
        <f t="shared" ref="I45:J45" si="12">I46+I47</f>
        <v>2274126.6</v>
      </c>
      <c r="J45" s="63">
        <f t="shared" si="12"/>
        <v>2750354.37</v>
      </c>
      <c r="K45" s="63">
        <v>0</v>
      </c>
      <c r="L45" s="63">
        <v>0</v>
      </c>
      <c r="M45" s="63">
        <v>0</v>
      </c>
      <c r="N45" s="63">
        <v>0</v>
      </c>
      <c r="O45" s="139" t="s">
        <v>48</v>
      </c>
      <c r="P45" s="109" t="s">
        <v>48</v>
      </c>
      <c r="Q45" s="109" t="s">
        <v>48</v>
      </c>
      <c r="R45" s="109" t="s">
        <v>48</v>
      </c>
      <c r="S45" s="109" t="s">
        <v>48</v>
      </c>
      <c r="T45" s="109" t="s">
        <v>48</v>
      </c>
      <c r="U45" s="109" t="s">
        <v>48</v>
      </c>
      <c r="V45" s="109" t="s">
        <v>48</v>
      </c>
      <c r="W45" s="109" t="s">
        <v>48</v>
      </c>
      <c r="X45" s="109" t="s">
        <v>48</v>
      </c>
    </row>
    <row r="46" spans="1:24" ht="39.6" hidden="1" customHeight="1" x14ac:dyDescent="0.25">
      <c r="A46" s="107"/>
      <c r="B46" s="115"/>
      <c r="C46" s="107"/>
      <c r="D46" s="107"/>
      <c r="E46" s="107" t="s">
        <v>93</v>
      </c>
      <c r="F46" s="8" t="s">
        <v>60</v>
      </c>
      <c r="G46" s="63">
        <f t="shared" si="0"/>
        <v>5024480.9700000007</v>
      </c>
      <c r="H46" s="63">
        <v>0</v>
      </c>
      <c r="I46" s="63">
        <v>2274126.6</v>
      </c>
      <c r="J46" s="63">
        <v>2750354.37</v>
      </c>
      <c r="K46" s="63">
        <v>0</v>
      </c>
      <c r="L46" s="63">
        <v>0</v>
      </c>
      <c r="M46" s="63">
        <v>0</v>
      </c>
      <c r="N46" s="63">
        <v>0</v>
      </c>
      <c r="O46" s="139"/>
      <c r="P46" s="109"/>
      <c r="Q46" s="109"/>
      <c r="R46" s="109"/>
      <c r="S46" s="109"/>
      <c r="T46" s="109"/>
      <c r="U46" s="109"/>
      <c r="V46" s="109"/>
      <c r="W46" s="109"/>
      <c r="X46" s="109"/>
    </row>
    <row r="47" spans="1:24" ht="39.6" hidden="1" customHeight="1" x14ac:dyDescent="0.25">
      <c r="A47" s="108"/>
      <c r="B47" s="116"/>
      <c r="C47" s="108"/>
      <c r="D47" s="108"/>
      <c r="E47" s="108" t="s">
        <v>61</v>
      </c>
      <c r="F47" s="62" t="s">
        <v>61</v>
      </c>
      <c r="G47" s="63">
        <f t="shared" si="0"/>
        <v>0</v>
      </c>
      <c r="H47" s="63">
        <v>0</v>
      </c>
      <c r="I47" s="63">
        <v>0</v>
      </c>
      <c r="J47" s="63">
        <v>0</v>
      </c>
      <c r="K47" s="63">
        <v>0</v>
      </c>
      <c r="L47" s="63">
        <v>0</v>
      </c>
      <c r="M47" s="63">
        <v>0</v>
      </c>
      <c r="N47" s="63">
        <v>0</v>
      </c>
      <c r="O47" s="139"/>
      <c r="P47" s="109"/>
      <c r="Q47" s="109"/>
      <c r="R47" s="109"/>
      <c r="S47" s="109"/>
      <c r="T47" s="109"/>
      <c r="U47" s="109"/>
      <c r="V47" s="109"/>
      <c r="W47" s="109"/>
      <c r="X47" s="109"/>
    </row>
    <row r="48" spans="1:24" ht="39.6" hidden="1" customHeight="1" x14ac:dyDescent="0.25">
      <c r="A48" s="143" t="s">
        <v>290</v>
      </c>
      <c r="B48" s="114" t="s">
        <v>289</v>
      </c>
      <c r="C48" s="106">
        <v>2020</v>
      </c>
      <c r="D48" s="106">
        <v>2026</v>
      </c>
      <c r="E48" s="106" t="s">
        <v>94</v>
      </c>
      <c r="F48" s="8" t="s">
        <v>49</v>
      </c>
      <c r="G48" s="65">
        <f t="shared" ref="G48:G50" si="13">H48+I48+J48+K48+L48+M48+N48</f>
        <v>30303</v>
      </c>
      <c r="H48" s="65">
        <v>0</v>
      </c>
      <c r="I48" s="65">
        <f t="shared" ref="I48:J48" si="14">I49+I50</f>
        <v>0</v>
      </c>
      <c r="J48" s="65">
        <f t="shared" si="14"/>
        <v>30303</v>
      </c>
      <c r="K48" s="65">
        <v>0</v>
      </c>
      <c r="L48" s="65">
        <v>0</v>
      </c>
      <c r="M48" s="65">
        <v>0</v>
      </c>
      <c r="N48" s="65">
        <v>0</v>
      </c>
      <c r="O48" s="139" t="s">
        <v>48</v>
      </c>
      <c r="P48" s="109" t="s">
        <v>48</v>
      </c>
      <c r="Q48" s="109" t="s">
        <v>48</v>
      </c>
      <c r="R48" s="109" t="s">
        <v>48</v>
      </c>
      <c r="S48" s="109" t="s">
        <v>48</v>
      </c>
      <c r="T48" s="109" t="s">
        <v>48</v>
      </c>
      <c r="U48" s="109" t="s">
        <v>48</v>
      </c>
      <c r="V48" s="109" t="s">
        <v>48</v>
      </c>
      <c r="W48" s="109" t="s">
        <v>48</v>
      </c>
      <c r="X48" s="109" t="s">
        <v>48</v>
      </c>
    </row>
    <row r="49" spans="1:24" ht="39.6" hidden="1" customHeight="1" x14ac:dyDescent="0.25">
      <c r="A49" s="144"/>
      <c r="B49" s="115"/>
      <c r="C49" s="107"/>
      <c r="D49" s="107"/>
      <c r="E49" s="107" t="s">
        <v>93</v>
      </c>
      <c r="F49" s="8" t="s">
        <v>60</v>
      </c>
      <c r="G49" s="65">
        <f t="shared" si="13"/>
        <v>0</v>
      </c>
      <c r="H49" s="65">
        <v>0</v>
      </c>
      <c r="I49" s="65">
        <v>0</v>
      </c>
      <c r="J49" s="65">
        <v>0</v>
      </c>
      <c r="K49" s="65">
        <v>0</v>
      </c>
      <c r="L49" s="65">
        <v>0</v>
      </c>
      <c r="M49" s="65">
        <v>0</v>
      </c>
      <c r="N49" s="65">
        <v>0</v>
      </c>
      <c r="O49" s="139"/>
      <c r="P49" s="109"/>
      <c r="Q49" s="109"/>
      <c r="R49" s="109"/>
      <c r="S49" s="109"/>
      <c r="T49" s="109"/>
      <c r="U49" s="109"/>
      <c r="V49" s="109"/>
      <c r="W49" s="109"/>
      <c r="X49" s="109"/>
    </row>
    <row r="50" spans="1:24" ht="39.6" hidden="1" customHeight="1" x14ac:dyDescent="0.25">
      <c r="A50" s="145"/>
      <c r="B50" s="116"/>
      <c r="C50" s="108"/>
      <c r="D50" s="108"/>
      <c r="E50" s="108" t="s">
        <v>61</v>
      </c>
      <c r="F50" s="64" t="s">
        <v>61</v>
      </c>
      <c r="G50" s="65">
        <f t="shared" si="13"/>
        <v>30303</v>
      </c>
      <c r="H50" s="65">
        <v>0</v>
      </c>
      <c r="I50" s="65">
        <v>0</v>
      </c>
      <c r="J50" s="65">
        <v>30303</v>
      </c>
      <c r="K50" s="65">
        <v>0</v>
      </c>
      <c r="L50" s="65">
        <v>0</v>
      </c>
      <c r="M50" s="65">
        <v>0</v>
      </c>
      <c r="N50" s="65">
        <v>0</v>
      </c>
      <c r="O50" s="139"/>
      <c r="P50" s="109"/>
      <c r="Q50" s="109"/>
      <c r="R50" s="109"/>
      <c r="S50" s="109"/>
      <c r="T50" s="109"/>
      <c r="U50" s="109"/>
      <c r="V50" s="109"/>
      <c r="W50" s="109"/>
      <c r="X50" s="109"/>
    </row>
    <row r="51" spans="1:24" ht="21.6" hidden="1" customHeight="1" x14ac:dyDescent="0.25">
      <c r="A51" s="140">
        <v>13</v>
      </c>
      <c r="B51" s="138" t="s">
        <v>95</v>
      </c>
      <c r="C51" s="138"/>
      <c r="D51" s="138"/>
      <c r="E51" s="138"/>
      <c r="F51" s="8" t="s">
        <v>49</v>
      </c>
      <c r="G51" s="18">
        <f>SUM(H51:N51)</f>
        <v>500396553.78000003</v>
      </c>
      <c r="H51" s="18">
        <f>H52+H53</f>
        <v>55193597.75</v>
      </c>
      <c r="I51" s="18">
        <f t="shared" ref="I51:N51" si="15">I52+I53</f>
        <v>106493497.38000001</v>
      </c>
      <c r="J51" s="18">
        <f t="shared" si="15"/>
        <v>164089621.88</v>
      </c>
      <c r="K51" s="18">
        <f t="shared" si="15"/>
        <v>57092845.759999998</v>
      </c>
      <c r="L51" s="18">
        <f t="shared" si="15"/>
        <v>39175663.670000002</v>
      </c>
      <c r="M51" s="18">
        <f t="shared" si="15"/>
        <v>39175663.670000002</v>
      </c>
      <c r="N51" s="18">
        <f t="shared" si="15"/>
        <v>39175663.670000002</v>
      </c>
      <c r="O51" s="139" t="s">
        <v>48</v>
      </c>
      <c r="P51" s="109" t="s">
        <v>48</v>
      </c>
      <c r="Q51" s="109" t="s">
        <v>48</v>
      </c>
      <c r="R51" s="109" t="s">
        <v>48</v>
      </c>
      <c r="S51" s="109" t="s">
        <v>48</v>
      </c>
      <c r="T51" s="109" t="s">
        <v>48</v>
      </c>
      <c r="U51" s="109" t="s">
        <v>48</v>
      </c>
      <c r="V51" s="109" t="s">
        <v>48</v>
      </c>
      <c r="W51" s="109" t="s">
        <v>48</v>
      </c>
      <c r="X51" s="109" t="s">
        <v>48</v>
      </c>
    </row>
    <row r="52" spans="1:24" ht="45" hidden="1" x14ac:dyDescent="0.25">
      <c r="A52" s="140"/>
      <c r="B52" s="138"/>
      <c r="C52" s="138"/>
      <c r="D52" s="138"/>
      <c r="E52" s="138"/>
      <c r="F52" s="8" t="s">
        <v>60</v>
      </c>
      <c r="G52" s="18">
        <f>SUM(H52:N52)</f>
        <v>96810963.520000011</v>
      </c>
      <c r="H52" s="18">
        <f>H19</f>
        <v>17323755.07</v>
      </c>
      <c r="I52" s="18">
        <f t="shared" ref="I52:M52" si="16">I19</f>
        <v>20416583.980000004</v>
      </c>
      <c r="J52" s="18">
        <f t="shared" si="16"/>
        <v>16850180.699999999</v>
      </c>
      <c r="K52" s="18">
        <f t="shared" si="16"/>
        <v>13774600.76</v>
      </c>
      <c r="L52" s="18">
        <f t="shared" si="16"/>
        <v>9481947.6699999999</v>
      </c>
      <c r="M52" s="18">
        <f t="shared" si="16"/>
        <v>9481947.6699999999</v>
      </c>
      <c r="N52" s="18">
        <f>N19</f>
        <v>9481947.6699999999</v>
      </c>
      <c r="O52" s="139"/>
      <c r="P52" s="109"/>
      <c r="Q52" s="109"/>
      <c r="R52" s="109"/>
      <c r="S52" s="109"/>
      <c r="T52" s="109"/>
      <c r="U52" s="109"/>
      <c r="V52" s="109"/>
      <c r="W52" s="109"/>
      <c r="X52" s="109"/>
    </row>
    <row r="53" spans="1:24" ht="33" hidden="1" customHeight="1" x14ac:dyDescent="0.25">
      <c r="A53" s="140"/>
      <c r="B53" s="138"/>
      <c r="C53" s="138"/>
      <c r="D53" s="138"/>
      <c r="E53" s="138"/>
      <c r="F53" s="8" t="s">
        <v>61</v>
      </c>
      <c r="G53" s="18">
        <f>SUM(H53:N53)</f>
        <v>403585590.25999999</v>
      </c>
      <c r="H53" s="18">
        <f>H20</f>
        <v>37869842.68</v>
      </c>
      <c r="I53" s="18">
        <f t="shared" ref="I53:N53" si="17">I20</f>
        <v>86076913.400000006</v>
      </c>
      <c r="J53" s="18">
        <f t="shared" si="17"/>
        <v>147239441.18000001</v>
      </c>
      <c r="K53" s="18">
        <f t="shared" si="17"/>
        <v>43318245</v>
      </c>
      <c r="L53" s="18">
        <f t="shared" si="17"/>
        <v>29693716</v>
      </c>
      <c r="M53" s="18">
        <f t="shared" si="17"/>
        <v>29693716</v>
      </c>
      <c r="N53" s="18">
        <f t="shared" si="17"/>
        <v>29693716</v>
      </c>
      <c r="O53" s="139"/>
      <c r="P53" s="109"/>
      <c r="Q53" s="109"/>
      <c r="R53" s="109"/>
      <c r="S53" s="109"/>
      <c r="T53" s="109"/>
      <c r="U53" s="109"/>
      <c r="V53" s="109"/>
      <c r="W53" s="109"/>
      <c r="X53" s="109"/>
    </row>
    <row r="54" spans="1:24" ht="40.5" hidden="1" customHeight="1" x14ac:dyDescent="0.25">
      <c r="A54" s="38">
        <v>14</v>
      </c>
      <c r="B54" s="141" t="s">
        <v>23</v>
      </c>
      <c r="C54" s="141"/>
      <c r="D54" s="141"/>
      <c r="E54" s="141"/>
      <c r="F54" s="39" t="s">
        <v>48</v>
      </c>
      <c r="G54" s="40" t="s">
        <v>48</v>
      </c>
      <c r="H54" s="40" t="s">
        <v>48</v>
      </c>
      <c r="I54" s="40" t="s">
        <v>48</v>
      </c>
      <c r="J54" s="40" t="s">
        <v>48</v>
      </c>
      <c r="K54" s="40" t="s">
        <v>48</v>
      </c>
      <c r="L54" s="40" t="s">
        <v>48</v>
      </c>
      <c r="M54" s="40" t="s">
        <v>48</v>
      </c>
      <c r="N54" s="40" t="s">
        <v>48</v>
      </c>
      <c r="O54" s="41" t="s">
        <v>48</v>
      </c>
      <c r="P54" s="39" t="s">
        <v>48</v>
      </c>
      <c r="Q54" s="39" t="s">
        <v>48</v>
      </c>
      <c r="R54" s="39" t="s">
        <v>48</v>
      </c>
      <c r="S54" s="39" t="s">
        <v>48</v>
      </c>
      <c r="T54" s="39" t="s">
        <v>48</v>
      </c>
      <c r="U54" s="39" t="s">
        <v>48</v>
      </c>
      <c r="V54" s="39" t="s">
        <v>48</v>
      </c>
      <c r="W54" s="39" t="s">
        <v>48</v>
      </c>
      <c r="X54" s="39" t="s">
        <v>48</v>
      </c>
    </row>
    <row r="55" spans="1:24" ht="53.25" hidden="1" customHeight="1" x14ac:dyDescent="0.25">
      <c r="A55" s="38">
        <v>15</v>
      </c>
      <c r="B55" s="42" t="s">
        <v>110</v>
      </c>
      <c r="C55" s="43">
        <v>2020</v>
      </c>
      <c r="D55" s="43">
        <v>2026</v>
      </c>
      <c r="E55" s="44" t="s">
        <v>48</v>
      </c>
      <c r="F55" s="44" t="s">
        <v>48</v>
      </c>
      <c r="G55" s="45" t="s">
        <v>48</v>
      </c>
      <c r="H55" s="45" t="s">
        <v>48</v>
      </c>
      <c r="I55" s="45" t="s">
        <v>48</v>
      </c>
      <c r="J55" s="45" t="s">
        <v>48</v>
      </c>
      <c r="K55" s="45" t="s">
        <v>48</v>
      </c>
      <c r="L55" s="45" t="s">
        <v>48</v>
      </c>
      <c r="M55" s="45" t="s">
        <v>48</v>
      </c>
      <c r="N55" s="45" t="s">
        <v>48</v>
      </c>
      <c r="O55" s="44" t="s">
        <v>48</v>
      </c>
      <c r="P55" s="44" t="s">
        <v>48</v>
      </c>
      <c r="Q55" s="44" t="s">
        <v>48</v>
      </c>
      <c r="R55" s="44" t="s">
        <v>48</v>
      </c>
      <c r="S55" s="44" t="s">
        <v>48</v>
      </c>
      <c r="T55" s="44" t="s">
        <v>48</v>
      </c>
      <c r="U55" s="44" t="s">
        <v>48</v>
      </c>
      <c r="V55" s="44" t="s">
        <v>48</v>
      </c>
      <c r="W55" s="44" t="s">
        <v>48</v>
      </c>
      <c r="X55" s="44" t="s">
        <v>48</v>
      </c>
    </row>
    <row r="56" spans="1:24" ht="43.15" hidden="1" customHeight="1" x14ac:dyDescent="0.25">
      <c r="A56" s="135">
        <v>16</v>
      </c>
      <c r="B56" s="77" t="s">
        <v>111</v>
      </c>
      <c r="C56" s="135">
        <v>2020</v>
      </c>
      <c r="D56" s="135">
        <v>2026</v>
      </c>
      <c r="E56" s="77" t="s">
        <v>190</v>
      </c>
      <c r="F56" s="35" t="s">
        <v>49</v>
      </c>
      <c r="G56" s="36">
        <f t="shared" ref="G56:G76" si="18">H56+I56+J56+K56+L56+M56+N56</f>
        <v>58972111.009999998</v>
      </c>
      <c r="H56" s="36">
        <f>H57+H58</f>
        <v>8450084.1099999994</v>
      </c>
      <c r="I56" s="36">
        <f t="shared" ref="I56:N56" si="19">I57+I58</f>
        <v>8500000</v>
      </c>
      <c r="J56" s="36">
        <f t="shared" si="19"/>
        <v>8022026.9000000004</v>
      </c>
      <c r="K56" s="36">
        <f t="shared" si="19"/>
        <v>8500000</v>
      </c>
      <c r="L56" s="36">
        <f t="shared" si="19"/>
        <v>8500000</v>
      </c>
      <c r="M56" s="36">
        <f t="shared" si="19"/>
        <v>8500000</v>
      </c>
      <c r="N56" s="36">
        <f t="shared" si="19"/>
        <v>8500000</v>
      </c>
      <c r="O56" s="142" t="s">
        <v>63</v>
      </c>
      <c r="P56" s="142" t="s">
        <v>97</v>
      </c>
      <c r="Q56" s="80" t="s">
        <v>48</v>
      </c>
      <c r="R56" s="95">
        <v>5</v>
      </c>
      <c r="S56" s="95">
        <v>5</v>
      </c>
      <c r="T56" s="95">
        <v>9.4</v>
      </c>
      <c r="U56" s="80">
        <v>5</v>
      </c>
      <c r="V56" s="80">
        <v>5</v>
      </c>
      <c r="W56" s="80">
        <v>5</v>
      </c>
      <c r="X56" s="80">
        <v>5</v>
      </c>
    </row>
    <row r="57" spans="1:24" ht="45" hidden="1" x14ac:dyDescent="0.25">
      <c r="A57" s="136"/>
      <c r="B57" s="78"/>
      <c r="C57" s="136"/>
      <c r="D57" s="136"/>
      <c r="E57" s="78"/>
      <c r="F57" s="35" t="s">
        <v>60</v>
      </c>
      <c r="G57" s="36">
        <f t="shared" si="18"/>
        <v>58972111.009999998</v>
      </c>
      <c r="H57" s="36">
        <v>8450084.1099999994</v>
      </c>
      <c r="I57" s="36">
        <v>8500000</v>
      </c>
      <c r="J57" s="36">
        <v>8022026.9000000004</v>
      </c>
      <c r="K57" s="36">
        <v>8500000</v>
      </c>
      <c r="L57" s="36">
        <v>8500000</v>
      </c>
      <c r="M57" s="36">
        <v>8500000</v>
      </c>
      <c r="N57" s="36">
        <v>8500000</v>
      </c>
      <c r="O57" s="142"/>
      <c r="P57" s="142"/>
      <c r="Q57" s="80"/>
      <c r="R57" s="96"/>
      <c r="S57" s="96"/>
      <c r="T57" s="96"/>
      <c r="U57" s="80"/>
      <c r="V57" s="80"/>
      <c r="W57" s="80"/>
      <c r="X57" s="80"/>
    </row>
    <row r="58" spans="1:24" ht="37.9" hidden="1" customHeight="1" x14ac:dyDescent="0.25">
      <c r="A58" s="137"/>
      <c r="B58" s="79"/>
      <c r="C58" s="137"/>
      <c r="D58" s="137"/>
      <c r="E58" s="79"/>
      <c r="F58" s="37" t="s">
        <v>61</v>
      </c>
      <c r="G58" s="36">
        <f t="shared" si="18"/>
        <v>0</v>
      </c>
      <c r="H58" s="36">
        <v>0</v>
      </c>
      <c r="I58" s="36">
        <v>0</v>
      </c>
      <c r="J58" s="36">
        <v>0</v>
      </c>
      <c r="K58" s="36">
        <v>0</v>
      </c>
      <c r="L58" s="36">
        <v>0</v>
      </c>
      <c r="M58" s="36">
        <v>0</v>
      </c>
      <c r="N58" s="36">
        <v>0</v>
      </c>
      <c r="O58" s="142"/>
      <c r="P58" s="142"/>
      <c r="Q58" s="80"/>
      <c r="R58" s="97"/>
      <c r="S58" s="97"/>
      <c r="T58" s="97"/>
      <c r="U58" s="80"/>
      <c r="V58" s="80"/>
      <c r="W58" s="80"/>
      <c r="X58" s="80"/>
    </row>
    <row r="59" spans="1:24" ht="22.9" hidden="1" customHeight="1" x14ac:dyDescent="0.25">
      <c r="A59" s="135">
        <v>17</v>
      </c>
      <c r="B59" s="77" t="s">
        <v>112</v>
      </c>
      <c r="C59" s="135">
        <v>2020</v>
      </c>
      <c r="D59" s="135">
        <v>2026</v>
      </c>
      <c r="E59" s="77" t="s">
        <v>104</v>
      </c>
      <c r="F59" s="35" t="s">
        <v>49</v>
      </c>
      <c r="G59" s="36">
        <f t="shared" si="18"/>
        <v>298900</v>
      </c>
      <c r="H59" s="36">
        <f>H60+H61</f>
        <v>40000</v>
      </c>
      <c r="I59" s="36">
        <f t="shared" ref="I59:N59" si="20">I60+I61</f>
        <v>40000</v>
      </c>
      <c r="J59" s="36">
        <f t="shared" si="20"/>
        <v>58900</v>
      </c>
      <c r="K59" s="36">
        <f t="shared" si="20"/>
        <v>40000</v>
      </c>
      <c r="L59" s="36">
        <f t="shared" si="20"/>
        <v>40000</v>
      </c>
      <c r="M59" s="36">
        <f t="shared" si="20"/>
        <v>40000</v>
      </c>
      <c r="N59" s="36">
        <f t="shared" si="20"/>
        <v>40000</v>
      </c>
      <c r="O59" s="142" t="s">
        <v>64</v>
      </c>
      <c r="P59" s="80" t="s">
        <v>108</v>
      </c>
      <c r="Q59" s="80">
        <f>R59+S59+T59+U59+V59+W59+X59</f>
        <v>67</v>
      </c>
      <c r="R59" s="95">
        <v>10</v>
      </c>
      <c r="S59" s="95">
        <v>10</v>
      </c>
      <c r="T59" s="95">
        <v>7</v>
      </c>
      <c r="U59" s="95">
        <v>10</v>
      </c>
      <c r="V59" s="95">
        <v>10</v>
      </c>
      <c r="W59" s="95">
        <v>10</v>
      </c>
      <c r="X59" s="95">
        <v>10</v>
      </c>
    </row>
    <row r="60" spans="1:24" ht="45" hidden="1" x14ac:dyDescent="0.25">
      <c r="A60" s="136"/>
      <c r="B60" s="78"/>
      <c r="C60" s="136"/>
      <c r="D60" s="136"/>
      <c r="E60" s="78"/>
      <c r="F60" s="35" t="s">
        <v>60</v>
      </c>
      <c r="G60" s="36">
        <f t="shared" si="18"/>
        <v>298900</v>
      </c>
      <c r="H60" s="36">
        <v>40000</v>
      </c>
      <c r="I60" s="36">
        <v>40000</v>
      </c>
      <c r="J60" s="36">
        <v>58900</v>
      </c>
      <c r="K60" s="36">
        <v>40000</v>
      </c>
      <c r="L60" s="36">
        <v>40000</v>
      </c>
      <c r="M60" s="36">
        <v>40000</v>
      </c>
      <c r="N60" s="36">
        <v>40000</v>
      </c>
      <c r="O60" s="142"/>
      <c r="P60" s="80"/>
      <c r="Q60" s="80"/>
      <c r="R60" s="96"/>
      <c r="S60" s="96"/>
      <c r="T60" s="96"/>
      <c r="U60" s="96"/>
      <c r="V60" s="96"/>
      <c r="W60" s="96"/>
      <c r="X60" s="96"/>
    </row>
    <row r="61" spans="1:24" ht="34.9" hidden="1" customHeight="1" x14ac:dyDescent="0.25">
      <c r="A61" s="137"/>
      <c r="B61" s="79"/>
      <c r="C61" s="137"/>
      <c r="D61" s="137"/>
      <c r="E61" s="79"/>
      <c r="F61" s="37" t="s">
        <v>61</v>
      </c>
      <c r="G61" s="36">
        <f t="shared" si="18"/>
        <v>0</v>
      </c>
      <c r="H61" s="36">
        <v>0</v>
      </c>
      <c r="I61" s="36">
        <v>0</v>
      </c>
      <c r="J61" s="36">
        <v>0</v>
      </c>
      <c r="K61" s="36">
        <v>0</v>
      </c>
      <c r="L61" s="36">
        <v>0</v>
      </c>
      <c r="M61" s="36">
        <v>0</v>
      </c>
      <c r="N61" s="36">
        <v>0</v>
      </c>
      <c r="O61" s="142"/>
      <c r="P61" s="80"/>
      <c r="Q61" s="80"/>
      <c r="R61" s="97"/>
      <c r="S61" s="97"/>
      <c r="T61" s="97"/>
      <c r="U61" s="97"/>
      <c r="V61" s="97"/>
      <c r="W61" s="97"/>
      <c r="X61" s="97"/>
    </row>
    <row r="62" spans="1:24" ht="22.9" hidden="1" customHeight="1" x14ac:dyDescent="0.25">
      <c r="A62" s="135">
        <v>18</v>
      </c>
      <c r="B62" s="77" t="s">
        <v>113</v>
      </c>
      <c r="C62" s="135">
        <v>2020</v>
      </c>
      <c r="D62" s="135">
        <v>2026</v>
      </c>
      <c r="E62" s="77" t="s">
        <v>191</v>
      </c>
      <c r="F62" s="35" t="s">
        <v>49</v>
      </c>
      <c r="G62" s="36">
        <f t="shared" si="18"/>
        <v>41729220.609999999</v>
      </c>
      <c r="H62" s="36">
        <f>H63+H64</f>
        <v>4400000</v>
      </c>
      <c r="I62" s="36">
        <f t="shared" ref="I62:N62" si="21">I63+I64</f>
        <v>4400000</v>
      </c>
      <c r="J62" s="36">
        <f t="shared" si="21"/>
        <v>15329220.609999999</v>
      </c>
      <c r="K62" s="36">
        <f t="shared" si="21"/>
        <v>4400000</v>
      </c>
      <c r="L62" s="36">
        <f t="shared" si="21"/>
        <v>4400000</v>
      </c>
      <c r="M62" s="36">
        <f t="shared" si="21"/>
        <v>4400000</v>
      </c>
      <c r="N62" s="36">
        <f t="shared" si="21"/>
        <v>4400000</v>
      </c>
      <c r="O62" s="142" t="s">
        <v>314</v>
      </c>
      <c r="P62" s="142" t="s">
        <v>55</v>
      </c>
      <c r="Q62" s="110" t="s">
        <v>48</v>
      </c>
      <c r="R62" s="110">
        <v>1900</v>
      </c>
      <c r="S62" s="110">
        <v>1900</v>
      </c>
      <c r="T62" s="110">
        <v>1737.5</v>
      </c>
      <c r="U62" s="110">
        <v>1737.5</v>
      </c>
      <c r="V62" s="110">
        <v>1737.5</v>
      </c>
      <c r="W62" s="110">
        <v>1737.5</v>
      </c>
      <c r="X62" s="110">
        <v>1737.5</v>
      </c>
    </row>
    <row r="63" spans="1:24" ht="45" hidden="1" x14ac:dyDescent="0.25">
      <c r="A63" s="136"/>
      <c r="B63" s="78"/>
      <c r="C63" s="136"/>
      <c r="D63" s="136"/>
      <c r="E63" s="78"/>
      <c r="F63" s="35" t="s">
        <v>60</v>
      </c>
      <c r="G63" s="36">
        <f t="shared" si="18"/>
        <v>39827932.859999999</v>
      </c>
      <c r="H63" s="36">
        <v>4400000</v>
      </c>
      <c r="I63" s="36">
        <v>4400000</v>
      </c>
      <c r="J63" s="36">
        <v>13427932.859999999</v>
      </c>
      <c r="K63" s="36">
        <v>4400000</v>
      </c>
      <c r="L63" s="36">
        <v>4400000</v>
      </c>
      <c r="M63" s="36">
        <v>4400000</v>
      </c>
      <c r="N63" s="36">
        <v>4400000</v>
      </c>
      <c r="O63" s="142"/>
      <c r="P63" s="142"/>
      <c r="Q63" s="110"/>
      <c r="R63" s="110"/>
      <c r="S63" s="110"/>
      <c r="T63" s="110"/>
      <c r="U63" s="110"/>
      <c r="V63" s="110"/>
      <c r="W63" s="110"/>
      <c r="X63" s="110"/>
    </row>
    <row r="64" spans="1:24" ht="35.25" hidden="1" customHeight="1" x14ac:dyDescent="0.25">
      <c r="A64" s="137"/>
      <c r="B64" s="79"/>
      <c r="C64" s="137"/>
      <c r="D64" s="137"/>
      <c r="E64" s="79"/>
      <c r="F64" s="37" t="s">
        <v>61</v>
      </c>
      <c r="G64" s="36">
        <f t="shared" si="18"/>
        <v>1901287.75</v>
      </c>
      <c r="H64" s="36">
        <v>0</v>
      </c>
      <c r="I64" s="36">
        <v>0</v>
      </c>
      <c r="J64" s="36">
        <v>1901287.75</v>
      </c>
      <c r="K64" s="36">
        <v>0</v>
      </c>
      <c r="L64" s="36">
        <v>0</v>
      </c>
      <c r="M64" s="36">
        <v>0</v>
      </c>
      <c r="N64" s="36">
        <v>0</v>
      </c>
      <c r="O64" s="142"/>
      <c r="P64" s="142"/>
      <c r="Q64" s="110"/>
      <c r="R64" s="110"/>
      <c r="S64" s="110"/>
      <c r="T64" s="110"/>
      <c r="U64" s="110"/>
      <c r="V64" s="110"/>
      <c r="W64" s="110"/>
      <c r="X64" s="110"/>
    </row>
    <row r="65" spans="1:24" ht="22.9" hidden="1" customHeight="1" x14ac:dyDescent="0.25">
      <c r="A65" s="135">
        <v>19</v>
      </c>
      <c r="B65" s="77" t="s">
        <v>114</v>
      </c>
      <c r="C65" s="135">
        <v>2020</v>
      </c>
      <c r="D65" s="135">
        <v>2026</v>
      </c>
      <c r="E65" s="77" t="s">
        <v>104</v>
      </c>
      <c r="F65" s="35" t="s">
        <v>49</v>
      </c>
      <c r="G65" s="36">
        <f t="shared" si="18"/>
        <v>1030160</v>
      </c>
      <c r="H65" s="36">
        <f>H66+H67</f>
        <v>70160</v>
      </c>
      <c r="I65" s="36">
        <f t="shared" ref="I65:N65" si="22">I66+I67</f>
        <v>100000</v>
      </c>
      <c r="J65" s="36">
        <f t="shared" si="22"/>
        <v>460000</v>
      </c>
      <c r="K65" s="36">
        <f t="shared" si="22"/>
        <v>100000</v>
      </c>
      <c r="L65" s="36">
        <f t="shared" si="22"/>
        <v>100000</v>
      </c>
      <c r="M65" s="36">
        <f t="shared" si="22"/>
        <v>100000</v>
      </c>
      <c r="N65" s="36">
        <f t="shared" si="22"/>
        <v>100000</v>
      </c>
      <c r="O65" s="142" t="s">
        <v>316</v>
      </c>
      <c r="P65" s="80" t="s">
        <v>97</v>
      </c>
      <c r="Q65" s="80" t="s">
        <v>48</v>
      </c>
      <c r="R65" s="80">
        <v>100</v>
      </c>
      <c r="S65" s="80">
        <v>100</v>
      </c>
      <c r="T65" s="80">
        <v>100</v>
      </c>
      <c r="U65" s="80">
        <v>100</v>
      </c>
      <c r="V65" s="80">
        <v>100</v>
      </c>
      <c r="W65" s="80">
        <v>100</v>
      </c>
      <c r="X65" s="80">
        <v>100</v>
      </c>
    </row>
    <row r="66" spans="1:24" ht="45" hidden="1" x14ac:dyDescent="0.25">
      <c r="A66" s="136"/>
      <c r="B66" s="78"/>
      <c r="C66" s="136"/>
      <c r="D66" s="136"/>
      <c r="E66" s="78"/>
      <c r="F66" s="35" t="s">
        <v>60</v>
      </c>
      <c r="G66" s="36">
        <f t="shared" si="18"/>
        <v>1030160</v>
      </c>
      <c r="H66" s="36">
        <v>70160</v>
      </c>
      <c r="I66" s="36">
        <v>100000</v>
      </c>
      <c r="J66" s="36">
        <v>460000</v>
      </c>
      <c r="K66" s="36">
        <v>100000</v>
      </c>
      <c r="L66" s="36">
        <v>100000</v>
      </c>
      <c r="M66" s="36">
        <v>100000</v>
      </c>
      <c r="N66" s="36">
        <v>100000</v>
      </c>
      <c r="O66" s="142"/>
      <c r="P66" s="80"/>
      <c r="Q66" s="80"/>
      <c r="R66" s="80"/>
      <c r="S66" s="80"/>
      <c r="T66" s="80"/>
      <c r="U66" s="80"/>
      <c r="V66" s="80"/>
      <c r="W66" s="80"/>
      <c r="X66" s="80"/>
    </row>
    <row r="67" spans="1:24" ht="36.6" hidden="1" customHeight="1" x14ac:dyDescent="0.25">
      <c r="A67" s="137"/>
      <c r="B67" s="79"/>
      <c r="C67" s="137"/>
      <c r="D67" s="137"/>
      <c r="E67" s="79"/>
      <c r="F67" s="37" t="s">
        <v>61</v>
      </c>
      <c r="G67" s="36">
        <f t="shared" si="18"/>
        <v>0</v>
      </c>
      <c r="H67" s="36">
        <v>0</v>
      </c>
      <c r="I67" s="36">
        <v>0</v>
      </c>
      <c r="J67" s="36">
        <v>0</v>
      </c>
      <c r="K67" s="36">
        <v>0</v>
      </c>
      <c r="L67" s="36">
        <v>0</v>
      </c>
      <c r="M67" s="36">
        <v>0</v>
      </c>
      <c r="N67" s="36">
        <v>0</v>
      </c>
      <c r="O67" s="142"/>
      <c r="P67" s="80"/>
      <c r="Q67" s="80"/>
      <c r="R67" s="80"/>
      <c r="S67" s="80"/>
      <c r="T67" s="80"/>
      <c r="U67" s="80"/>
      <c r="V67" s="80"/>
      <c r="W67" s="80"/>
      <c r="X67" s="80"/>
    </row>
    <row r="68" spans="1:24" ht="18.600000000000001" hidden="1" customHeight="1" x14ac:dyDescent="0.25">
      <c r="A68" s="135">
        <v>20</v>
      </c>
      <c r="B68" s="77" t="s">
        <v>115</v>
      </c>
      <c r="C68" s="135">
        <v>2020</v>
      </c>
      <c r="D68" s="135">
        <v>2026</v>
      </c>
      <c r="E68" s="77" t="s">
        <v>24</v>
      </c>
      <c r="F68" s="35" t="s">
        <v>49</v>
      </c>
      <c r="G68" s="36">
        <f t="shared" si="18"/>
        <v>250000</v>
      </c>
      <c r="H68" s="36">
        <f>H69+H70</f>
        <v>100000</v>
      </c>
      <c r="I68" s="36">
        <f t="shared" ref="I68:N68" si="23">I69+I70</f>
        <v>30000</v>
      </c>
      <c r="J68" s="36">
        <f t="shared" si="23"/>
        <v>0</v>
      </c>
      <c r="K68" s="36">
        <f t="shared" si="23"/>
        <v>30000</v>
      </c>
      <c r="L68" s="36">
        <f t="shared" si="23"/>
        <v>30000</v>
      </c>
      <c r="M68" s="36">
        <f t="shared" si="23"/>
        <v>30000</v>
      </c>
      <c r="N68" s="36">
        <f t="shared" si="23"/>
        <v>30000</v>
      </c>
      <c r="O68" s="142" t="s">
        <v>317</v>
      </c>
      <c r="P68" s="80" t="s">
        <v>97</v>
      </c>
      <c r="Q68" s="80" t="s">
        <v>48</v>
      </c>
      <c r="R68" s="80">
        <v>100</v>
      </c>
      <c r="S68" s="80">
        <v>100</v>
      </c>
      <c r="T68" s="80">
        <v>100</v>
      </c>
      <c r="U68" s="80">
        <v>100</v>
      </c>
      <c r="V68" s="80">
        <v>100</v>
      </c>
      <c r="W68" s="80">
        <v>100</v>
      </c>
      <c r="X68" s="80">
        <v>100</v>
      </c>
    </row>
    <row r="69" spans="1:24" ht="45" hidden="1" x14ac:dyDescent="0.25">
      <c r="A69" s="136"/>
      <c r="B69" s="78"/>
      <c r="C69" s="136"/>
      <c r="D69" s="136"/>
      <c r="E69" s="78"/>
      <c r="F69" s="35" t="s">
        <v>60</v>
      </c>
      <c r="G69" s="36">
        <f t="shared" si="18"/>
        <v>250000</v>
      </c>
      <c r="H69" s="36">
        <v>100000</v>
      </c>
      <c r="I69" s="36">
        <v>30000</v>
      </c>
      <c r="J69" s="36">
        <v>0</v>
      </c>
      <c r="K69" s="36">
        <v>30000</v>
      </c>
      <c r="L69" s="36">
        <v>30000</v>
      </c>
      <c r="M69" s="36">
        <v>30000</v>
      </c>
      <c r="N69" s="36">
        <v>30000</v>
      </c>
      <c r="O69" s="142"/>
      <c r="P69" s="80"/>
      <c r="Q69" s="80"/>
      <c r="R69" s="80"/>
      <c r="S69" s="80"/>
      <c r="T69" s="80"/>
      <c r="U69" s="80"/>
      <c r="V69" s="80"/>
      <c r="W69" s="80"/>
      <c r="X69" s="80"/>
    </row>
    <row r="70" spans="1:24" ht="33" hidden="1" customHeight="1" x14ac:dyDescent="0.25">
      <c r="A70" s="137"/>
      <c r="B70" s="79"/>
      <c r="C70" s="137"/>
      <c r="D70" s="137"/>
      <c r="E70" s="79"/>
      <c r="F70" s="37" t="s">
        <v>61</v>
      </c>
      <c r="G70" s="36">
        <f t="shared" si="18"/>
        <v>0</v>
      </c>
      <c r="H70" s="36">
        <v>0</v>
      </c>
      <c r="I70" s="36">
        <v>0</v>
      </c>
      <c r="J70" s="36">
        <v>0</v>
      </c>
      <c r="K70" s="36">
        <v>0</v>
      </c>
      <c r="L70" s="36">
        <v>0</v>
      </c>
      <c r="M70" s="36">
        <v>0</v>
      </c>
      <c r="N70" s="36">
        <v>0</v>
      </c>
      <c r="O70" s="142"/>
      <c r="P70" s="80"/>
      <c r="Q70" s="80"/>
      <c r="R70" s="80"/>
      <c r="S70" s="80"/>
      <c r="T70" s="80"/>
      <c r="U70" s="80"/>
      <c r="V70" s="80"/>
      <c r="W70" s="80"/>
      <c r="X70" s="80"/>
    </row>
    <row r="71" spans="1:24" ht="22.15" hidden="1" customHeight="1" x14ac:dyDescent="0.25">
      <c r="A71" s="80">
        <v>21</v>
      </c>
      <c r="B71" s="146" t="s">
        <v>116</v>
      </c>
      <c r="C71" s="135">
        <v>2020</v>
      </c>
      <c r="D71" s="135">
        <v>2026</v>
      </c>
      <c r="E71" s="77" t="s">
        <v>84</v>
      </c>
      <c r="F71" s="35" t="s">
        <v>49</v>
      </c>
      <c r="G71" s="36">
        <f t="shared" si="18"/>
        <v>18984733.84</v>
      </c>
      <c r="H71" s="36">
        <f>H72+H73</f>
        <v>2530346.7599999998</v>
      </c>
      <c r="I71" s="36">
        <f t="shared" ref="I71:N71" si="24">I72+I73</f>
        <v>2600000</v>
      </c>
      <c r="J71" s="36">
        <f t="shared" si="24"/>
        <v>3454387.08</v>
      </c>
      <c r="K71" s="36">
        <f t="shared" si="24"/>
        <v>2600000</v>
      </c>
      <c r="L71" s="36">
        <f t="shared" si="24"/>
        <v>2600000</v>
      </c>
      <c r="M71" s="36">
        <f t="shared" si="24"/>
        <v>2600000</v>
      </c>
      <c r="N71" s="36">
        <f t="shared" si="24"/>
        <v>2600000</v>
      </c>
      <c r="O71" s="142" t="s">
        <v>318</v>
      </c>
      <c r="P71" s="80" t="s">
        <v>97</v>
      </c>
      <c r="Q71" s="80" t="s">
        <v>48</v>
      </c>
      <c r="R71" s="80">
        <v>2</v>
      </c>
      <c r="S71" s="80">
        <v>2</v>
      </c>
      <c r="T71" s="80">
        <v>2</v>
      </c>
      <c r="U71" s="80">
        <v>2</v>
      </c>
      <c r="V71" s="80">
        <v>2</v>
      </c>
      <c r="W71" s="80">
        <v>2</v>
      </c>
      <c r="X71" s="80">
        <v>2</v>
      </c>
    </row>
    <row r="72" spans="1:24" ht="45" hidden="1" x14ac:dyDescent="0.25">
      <c r="A72" s="80"/>
      <c r="B72" s="146"/>
      <c r="C72" s="136"/>
      <c r="D72" s="136"/>
      <c r="E72" s="78"/>
      <c r="F72" s="35" t="s">
        <v>60</v>
      </c>
      <c r="G72" s="36">
        <f t="shared" si="18"/>
        <v>18984733.84</v>
      </c>
      <c r="H72" s="36">
        <v>2530346.7599999998</v>
      </c>
      <c r="I72" s="36">
        <v>2600000</v>
      </c>
      <c r="J72" s="36">
        <v>3454387.08</v>
      </c>
      <c r="K72" s="36">
        <v>2600000</v>
      </c>
      <c r="L72" s="36">
        <v>2600000</v>
      </c>
      <c r="M72" s="36">
        <v>2600000</v>
      </c>
      <c r="N72" s="36">
        <v>2600000</v>
      </c>
      <c r="O72" s="142"/>
      <c r="P72" s="80"/>
      <c r="Q72" s="80"/>
      <c r="R72" s="80"/>
      <c r="S72" s="80"/>
      <c r="T72" s="80"/>
      <c r="U72" s="80"/>
      <c r="V72" s="80"/>
      <c r="W72" s="80"/>
      <c r="X72" s="80"/>
    </row>
    <row r="73" spans="1:24" ht="31.9" hidden="1" customHeight="1" x14ac:dyDescent="0.25">
      <c r="A73" s="80"/>
      <c r="B73" s="146"/>
      <c r="C73" s="137"/>
      <c r="D73" s="137"/>
      <c r="E73" s="79"/>
      <c r="F73" s="37" t="s">
        <v>61</v>
      </c>
      <c r="G73" s="36">
        <f t="shared" si="18"/>
        <v>0</v>
      </c>
      <c r="H73" s="36">
        <v>0</v>
      </c>
      <c r="I73" s="36">
        <v>0</v>
      </c>
      <c r="J73" s="36">
        <v>0</v>
      </c>
      <c r="K73" s="36">
        <v>0</v>
      </c>
      <c r="L73" s="36">
        <v>0</v>
      </c>
      <c r="M73" s="36">
        <v>0</v>
      </c>
      <c r="N73" s="36">
        <v>0</v>
      </c>
      <c r="O73" s="142"/>
      <c r="P73" s="80"/>
      <c r="Q73" s="80"/>
      <c r="R73" s="80"/>
      <c r="S73" s="80"/>
      <c r="T73" s="80"/>
      <c r="U73" s="80"/>
      <c r="V73" s="80"/>
      <c r="W73" s="80"/>
      <c r="X73" s="80"/>
    </row>
    <row r="74" spans="1:24" ht="25.9" hidden="1" customHeight="1" x14ac:dyDescent="0.25">
      <c r="A74" s="80">
        <v>22</v>
      </c>
      <c r="B74" s="146" t="s">
        <v>117</v>
      </c>
      <c r="C74" s="147">
        <v>2020</v>
      </c>
      <c r="D74" s="147">
        <v>2026</v>
      </c>
      <c r="E74" s="77" t="s">
        <v>25</v>
      </c>
      <c r="F74" s="35" t="s">
        <v>49</v>
      </c>
      <c r="G74" s="36">
        <f t="shared" si="18"/>
        <v>2014059.37</v>
      </c>
      <c r="H74" s="36">
        <f>H75+H76</f>
        <v>276332</v>
      </c>
      <c r="I74" s="36">
        <f t="shared" ref="I74:N74" si="25">I75+I76</f>
        <v>280000</v>
      </c>
      <c r="J74" s="36">
        <f t="shared" si="25"/>
        <v>337727.37</v>
      </c>
      <c r="K74" s="36">
        <f t="shared" si="25"/>
        <v>280000</v>
      </c>
      <c r="L74" s="36">
        <f t="shared" si="25"/>
        <v>280000</v>
      </c>
      <c r="M74" s="36">
        <f t="shared" si="25"/>
        <v>280000</v>
      </c>
      <c r="N74" s="36">
        <f t="shared" si="25"/>
        <v>280000</v>
      </c>
      <c r="O74" s="80" t="s">
        <v>319</v>
      </c>
      <c r="P74" s="80" t="s">
        <v>81</v>
      </c>
      <c r="Q74" s="80">
        <f>R74+S74+T74+U74+V74+W74+X74</f>
        <v>711</v>
      </c>
      <c r="R74" s="95">
        <v>100</v>
      </c>
      <c r="S74" s="95">
        <v>100</v>
      </c>
      <c r="T74" s="95">
        <v>111</v>
      </c>
      <c r="U74" s="95">
        <v>100</v>
      </c>
      <c r="V74" s="95">
        <v>100</v>
      </c>
      <c r="W74" s="95">
        <v>100</v>
      </c>
      <c r="X74" s="95">
        <v>100</v>
      </c>
    </row>
    <row r="75" spans="1:24" ht="45" hidden="1" x14ac:dyDescent="0.25">
      <c r="A75" s="80"/>
      <c r="B75" s="146"/>
      <c r="C75" s="147"/>
      <c r="D75" s="147"/>
      <c r="E75" s="78"/>
      <c r="F75" s="35" t="s">
        <v>60</v>
      </c>
      <c r="G75" s="36">
        <f t="shared" si="18"/>
        <v>0</v>
      </c>
      <c r="H75" s="36">
        <v>0</v>
      </c>
      <c r="I75" s="36">
        <v>0</v>
      </c>
      <c r="J75" s="36">
        <v>0</v>
      </c>
      <c r="K75" s="36">
        <v>0</v>
      </c>
      <c r="L75" s="36">
        <v>0</v>
      </c>
      <c r="M75" s="36">
        <v>0</v>
      </c>
      <c r="N75" s="36">
        <v>0</v>
      </c>
      <c r="O75" s="80"/>
      <c r="P75" s="80"/>
      <c r="Q75" s="80"/>
      <c r="R75" s="96"/>
      <c r="S75" s="96"/>
      <c r="T75" s="96"/>
      <c r="U75" s="96"/>
      <c r="V75" s="96"/>
      <c r="W75" s="96"/>
      <c r="X75" s="96"/>
    </row>
    <row r="76" spans="1:24" ht="32.450000000000003" hidden="1" customHeight="1" x14ac:dyDescent="0.25">
      <c r="A76" s="80"/>
      <c r="B76" s="146"/>
      <c r="C76" s="147"/>
      <c r="D76" s="147"/>
      <c r="E76" s="79"/>
      <c r="F76" s="37" t="s">
        <v>61</v>
      </c>
      <c r="G76" s="36">
        <f t="shared" si="18"/>
        <v>2014059.37</v>
      </c>
      <c r="H76" s="36">
        <v>276332</v>
      </c>
      <c r="I76" s="36">
        <v>280000</v>
      </c>
      <c r="J76" s="36">
        <v>337727.37</v>
      </c>
      <c r="K76" s="36">
        <v>280000</v>
      </c>
      <c r="L76" s="36">
        <v>280000</v>
      </c>
      <c r="M76" s="36">
        <v>280000</v>
      </c>
      <c r="N76" s="36">
        <v>280000</v>
      </c>
      <c r="O76" s="80"/>
      <c r="P76" s="80"/>
      <c r="Q76" s="80"/>
      <c r="R76" s="97"/>
      <c r="S76" s="97"/>
      <c r="T76" s="97"/>
      <c r="U76" s="97"/>
      <c r="V76" s="97"/>
      <c r="W76" s="97"/>
      <c r="X76" s="97"/>
    </row>
    <row r="77" spans="1:24" ht="18.600000000000001" hidden="1" customHeight="1" x14ac:dyDescent="0.25">
      <c r="A77" s="80">
        <v>23</v>
      </c>
      <c r="B77" s="77" t="s">
        <v>118</v>
      </c>
      <c r="C77" s="147">
        <v>2020</v>
      </c>
      <c r="D77" s="147">
        <v>2026</v>
      </c>
      <c r="E77" s="77" t="s">
        <v>104</v>
      </c>
      <c r="F77" s="35" t="s">
        <v>49</v>
      </c>
      <c r="G77" s="36" t="s">
        <v>48</v>
      </c>
      <c r="H77" s="36" t="s">
        <v>48</v>
      </c>
      <c r="I77" s="36" t="s">
        <v>48</v>
      </c>
      <c r="J77" s="36" t="s">
        <v>48</v>
      </c>
      <c r="K77" s="36" t="s">
        <v>48</v>
      </c>
      <c r="L77" s="36" t="s">
        <v>48</v>
      </c>
      <c r="M77" s="36" t="s">
        <v>48</v>
      </c>
      <c r="N77" s="36" t="s">
        <v>48</v>
      </c>
      <c r="O77" s="95" t="s">
        <v>315</v>
      </c>
      <c r="P77" s="80" t="s">
        <v>97</v>
      </c>
      <c r="Q77" s="80" t="s">
        <v>48</v>
      </c>
      <c r="R77" s="95">
        <v>100</v>
      </c>
      <c r="S77" s="95">
        <v>100</v>
      </c>
      <c r="T77" s="95">
        <v>100</v>
      </c>
      <c r="U77" s="95">
        <v>100</v>
      </c>
      <c r="V77" s="95">
        <v>100</v>
      </c>
      <c r="W77" s="95">
        <v>100</v>
      </c>
      <c r="X77" s="95">
        <v>100</v>
      </c>
    </row>
    <row r="78" spans="1:24" ht="45" hidden="1" x14ac:dyDescent="0.25">
      <c r="A78" s="80"/>
      <c r="B78" s="78"/>
      <c r="C78" s="147"/>
      <c r="D78" s="147"/>
      <c r="E78" s="78"/>
      <c r="F78" s="35" t="s">
        <v>60</v>
      </c>
      <c r="G78" s="36" t="s">
        <v>48</v>
      </c>
      <c r="H78" s="36" t="s">
        <v>48</v>
      </c>
      <c r="I78" s="36" t="s">
        <v>48</v>
      </c>
      <c r="J78" s="36" t="s">
        <v>48</v>
      </c>
      <c r="K78" s="36" t="s">
        <v>48</v>
      </c>
      <c r="L78" s="36" t="s">
        <v>48</v>
      </c>
      <c r="M78" s="36" t="s">
        <v>48</v>
      </c>
      <c r="N78" s="36" t="s">
        <v>48</v>
      </c>
      <c r="O78" s="96"/>
      <c r="P78" s="80"/>
      <c r="Q78" s="80"/>
      <c r="R78" s="96"/>
      <c r="S78" s="96"/>
      <c r="T78" s="96"/>
      <c r="U78" s="96"/>
      <c r="V78" s="96"/>
      <c r="W78" s="96"/>
      <c r="X78" s="96"/>
    </row>
    <row r="79" spans="1:24" ht="33" hidden="1" customHeight="1" x14ac:dyDescent="0.25">
      <c r="A79" s="80"/>
      <c r="B79" s="79"/>
      <c r="C79" s="147"/>
      <c r="D79" s="147"/>
      <c r="E79" s="79"/>
      <c r="F79" s="37" t="s">
        <v>61</v>
      </c>
      <c r="G79" s="36" t="s">
        <v>48</v>
      </c>
      <c r="H79" s="36" t="s">
        <v>48</v>
      </c>
      <c r="I79" s="36" t="s">
        <v>48</v>
      </c>
      <c r="J79" s="36" t="s">
        <v>48</v>
      </c>
      <c r="K79" s="36" t="s">
        <v>48</v>
      </c>
      <c r="L79" s="36" t="s">
        <v>48</v>
      </c>
      <c r="M79" s="36" t="s">
        <v>48</v>
      </c>
      <c r="N79" s="36" t="s">
        <v>48</v>
      </c>
      <c r="O79" s="97"/>
      <c r="P79" s="80"/>
      <c r="Q79" s="80"/>
      <c r="R79" s="97"/>
      <c r="S79" s="97"/>
      <c r="T79" s="97"/>
      <c r="U79" s="97"/>
      <c r="V79" s="97"/>
      <c r="W79" s="97"/>
      <c r="X79" s="97"/>
    </row>
    <row r="80" spans="1:24" ht="25.15" hidden="1" customHeight="1" x14ac:dyDescent="0.25">
      <c r="A80" s="80">
        <v>24</v>
      </c>
      <c r="B80" s="77" t="s">
        <v>119</v>
      </c>
      <c r="C80" s="147">
        <v>2020</v>
      </c>
      <c r="D80" s="147">
        <v>2026</v>
      </c>
      <c r="E80" s="77" t="s">
        <v>85</v>
      </c>
      <c r="F80" s="35" t="s">
        <v>49</v>
      </c>
      <c r="G80" s="36" t="s">
        <v>48</v>
      </c>
      <c r="H80" s="36" t="s">
        <v>48</v>
      </c>
      <c r="I80" s="36" t="s">
        <v>48</v>
      </c>
      <c r="J80" s="36" t="s">
        <v>48</v>
      </c>
      <c r="K80" s="36" t="s">
        <v>48</v>
      </c>
      <c r="L80" s="36" t="s">
        <v>48</v>
      </c>
      <c r="M80" s="36" t="s">
        <v>48</v>
      </c>
      <c r="N80" s="36" t="s">
        <v>48</v>
      </c>
      <c r="O80" s="95" t="s">
        <v>86</v>
      </c>
      <c r="P80" s="80" t="s">
        <v>97</v>
      </c>
      <c r="Q80" s="95" t="s">
        <v>48</v>
      </c>
      <c r="R80" s="95">
        <v>100</v>
      </c>
      <c r="S80" s="95">
        <v>100</v>
      </c>
      <c r="T80" s="95">
        <v>100</v>
      </c>
      <c r="U80" s="95">
        <v>100</v>
      </c>
      <c r="V80" s="95">
        <v>100</v>
      </c>
      <c r="W80" s="95">
        <v>100</v>
      </c>
      <c r="X80" s="95">
        <v>100</v>
      </c>
    </row>
    <row r="81" spans="1:24" ht="45" hidden="1" x14ac:dyDescent="0.25">
      <c r="A81" s="80"/>
      <c r="B81" s="78"/>
      <c r="C81" s="147"/>
      <c r="D81" s="147"/>
      <c r="E81" s="78"/>
      <c r="F81" s="35" t="s">
        <v>60</v>
      </c>
      <c r="G81" s="36" t="s">
        <v>48</v>
      </c>
      <c r="H81" s="36" t="s">
        <v>48</v>
      </c>
      <c r="I81" s="36" t="s">
        <v>48</v>
      </c>
      <c r="J81" s="36" t="s">
        <v>48</v>
      </c>
      <c r="K81" s="36" t="s">
        <v>48</v>
      </c>
      <c r="L81" s="36" t="s">
        <v>48</v>
      </c>
      <c r="M81" s="36" t="s">
        <v>48</v>
      </c>
      <c r="N81" s="36" t="s">
        <v>48</v>
      </c>
      <c r="O81" s="96"/>
      <c r="P81" s="80"/>
      <c r="Q81" s="96"/>
      <c r="R81" s="96"/>
      <c r="S81" s="96"/>
      <c r="T81" s="96"/>
      <c r="U81" s="96"/>
      <c r="V81" s="96"/>
      <c r="W81" s="96"/>
      <c r="X81" s="96"/>
    </row>
    <row r="82" spans="1:24" ht="28.15" hidden="1" customHeight="1" x14ac:dyDescent="0.25">
      <c r="A82" s="80"/>
      <c r="B82" s="79"/>
      <c r="C82" s="147"/>
      <c r="D82" s="147"/>
      <c r="E82" s="79"/>
      <c r="F82" s="37" t="s">
        <v>61</v>
      </c>
      <c r="G82" s="36" t="s">
        <v>48</v>
      </c>
      <c r="H82" s="36" t="s">
        <v>48</v>
      </c>
      <c r="I82" s="36" t="s">
        <v>48</v>
      </c>
      <c r="J82" s="36" t="s">
        <v>48</v>
      </c>
      <c r="K82" s="36" t="s">
        <v>48</v>
      </c>
      <c r="L82" s="36" t="s">
        <v>48</v>
      </c>
      <c r="M82" s="36" t="s">
        <v>48</v>
      </c>
      <c r="N82" s="36" t="s">
        <v>48</v>
      </c>
      <c r="O82" s="97"/>
      <c r="P82" s="80"/>
      <c r="Q82" s="97"/>
      <c r="R82" s="97"/>
      <c r="S82" s="97"/>
      <c r="T82" s="97"/>
      <c r="U82" s="97"/>
      <c r="V82" s="97"/>
      <c r="W82" s="97"/>
      <c r="X82" s="97"/>
    </row>
    <row r="83" spans="1:24" ht="14.45" hidden="1" customHeight="1" x14ac:dyDescent="0.25">
      <c r="A83" s="150" t="s">
        <v>105</v>
      </c>
      <c r="B83" s="77" t="s">
        <v>189</v>
      </c>
      <c r="C83" s="95">
        <v>2020</v>
      </c>
      <c r="D83" s="95">
        <v>2026</v>
      </c>
      <c r="E83" s="77" t="s">
        <v>82</v>
      </c>
      <c r="F83" s="35" t="s">
        <v>49</v>
      </c>
      <c r="G83" s="36">
        <f t="shared" ref="G83:G109" si="26">H83+I83+J83+K83+L83+M83+N83</f>
        <v>436800</v>
      </c>
      <c r="H83" s="36">
        <f>H84+H85</f>
        <v>200000</v>
      </c>
      <c r="I83" s="36">
        <f t="shared" ref="I83:N83" si="27">I84+I85</f>
        <v>40000</v>
      </c>
      <c r="J83" s="36">
        <f t="shared" si="27"/>
        <v>36800</v>
      </c>
      <c r="K83" s="36">
        <f t="shared" si="27"/>
        <v>40000</v>
      </c>
      <c r="L83" s="36">
        <f t="shared" si="27"/>
        <v>40000</v>
      </c>
      <c r="M83" s="36">
        <f t="shared" si="27"/>
        <v>40000</v>
      </c>
      <c r="N83" s="36">
        <f t="shared" si="27"/>
        <v>40000</v>
      </c>
      <c r="O83" s="95" t="s">
        <v>27</v>
      </c>
      <c r="P83" s="80" t="s">
        <v>97</v>
      </c>
      <c r="Q83" s="80" t="s">
        <v>48</v>
      </c>
      <c r="R83" s="80">
        <v>86</v>
      </c>
      <c r="S83" s="80">
        <v>87</v>
      </c>
      <c r="T83" s="80">
        <v>88</v>
      </c>
      <c r="U83" s="80">
        <v>90</v>
      </c>
      <c r="V83" s="80">
        <v>92</v>
      </c>
      <c r="W83" s="80">
        <v>93</v>
      </c>
      <c r="X83" s="80">
        <v>94</v>
      </c>
    </row>
    <row r="84" spans="1:24" ht="45" hidden="1" x14ac:dyDescent="0.25">
      <c r="A84" s="151"/>
      <c r="B84" s="78"/>
      <c r="C84" s="96"/>
      <c r="D84" s="96"/>
      <c r="E84" s="78"/>
      <c r="F84" s="35" t="s">
        <v>60</v>
      </c>
      <c r="G84" s="36">
        <f t="shared" si="26"/>
        <v>436800</v>
      </c>
      <c r="H84" s="36">
        <v>200000</v>
      </c>
      <c r="I84" s="36">
        <v>40000</v>
      </c>
      <c r="J84" s="36">
        <v>36800</v>
      </c>
      <c r="K84" s="36">
        <v>40000</v>
      </c>
      <c r="L84" s="36">
        <v>40000</v>
      </c>
      <c r="M84" s="36">
        <v>40000</v>
      </c>
      <c r="N84" s="36">
        <v>40000</v>
      </c>
      <c r="O84" s="148"/>
      <c r="P84" s="80"/>
      <c r="Q84" s="80" t="s">
        <v>48</v>
      </c>
      <c r="R84" s="80" t="s">
        <v>48</v>
      </c>
      <c r="S84" s="80" t="s">
        <v>48</v>
      </c>
      <c r="T84" s="80" t="s">
        <v>48</v>
      </c>
      <c r="U84" s="80" t="s">
        <v>48</v>
      </c>
      <c r="V84" s="80" t="s">
        <v>48</v>
      </c>
      <c r="W84" s="80" t="s">
        <v>48</v>
      </c>
      <c r="X84" s="80" t="s">
        <v>48</v>
      </c>
    </row>
    <row r="85" spans="1:24" ht="33.75" hidden="1" x14ac:dyDescent="0.25">
      <c r="A85" s="152"/>
      <c r="B85" s="79"/>
      <c r="C85" s="97"/>
      <c r="D85" s="97"/>
      <c r="E85" s="79"/>
      <c r="F85" s="37" t="s">
        <v>61</v>
      </c>
      <c r="G85" s="36">
        <f t="shared" si="26"/>
        <v>0</v>
      </c>
      <c r="H85" s="36">
        <v>0</v>
      </c>
      <c r="I85" s="36">
        <v>0</v>
      </c>
      <c r="J85" s="36">
        <v>0</v>
      </c>
      <c r="K85" s="36">
        <v>0</v>
      </c>
      <c r="L85" s="36">
        <v>0</v>
      </c>
      <c r="M85" s="36">
        <v>0</v>
      </c>
      <c r="N85" s="36">
        <v>0</v>
      </c>
      <c r="O85" s="149"/>
      <c r="P85" s="80"/>
      <c r="Q85" s="80"/>
      <c r="R85" s="80"/>
      <c r="S85" s="80"/>
      <c r="T85" s="80"/>
      <c r="U85" s="80"/>
      <c r="V85" s="80"/>
      <c r="W85" s="80"/>
      <c r="X85" s="80"/>
    </row>
    <row r="86" spans="1:24" ht="14.45" hidden="1" customHeight="1" x14ac:dyDescent="0.25">
      <c r="A86" s="150" t="s">
        <v>106</v>
      </c>
      <c r="B86" s="77" t="s">
        <v>120</v>
      </c>
      <c r="C86" s="95">
        <v>2020</v>
      </c>
      <c r="D86" s="95">
        <v>2026</v>
      </c>
      <c r="E86" s="77" t="s">
        <v>192</v>
      </c>
      <c r="F86" s="35" t="s">
        <v>49</v>
      </c>
      <c r="G86" s="36">
        <f t="shared" si="26"/>
        <v>217312811.87</v>
      </c>
      <c r="H86" s="36">
        <f>H87+H88</f>
        <v>29501891.699999999</v>
      </c>
      <c r="I86" s="36">
        <f t="shared" ref="I86:N86" si="28">I87+I88</f>
        <v>30000000</v>
      </c>
      <c r="J86" s="36">
        <f t="shared" si="28"/>
        <v>37810920.170000002</v>
      </c>
      <c r="K86" s="36">
        <f t="shared" si="28"/>
        <v>30000000</v>
      </c>
      <c r="L86" s="36">
        <f t="shared" si="28"/>
        <v>30000000</v>
      </c>
      <c r="M86" s="36">
        <f t="shared" si="28"/>
        <v>30000000</v>
      </c>
      <c r="N86" s="36">
        <f t="shared" si="28"/>
        <v>30000000</v>
      </c>
      <c r="O86" s="95" t="s">
        <v>193</v>
      </c>
      <c r="P86" s="80" t="s">
        <v>73</v>
      </c>
      <c r="Q86" s="80" t="s">
        <v>48</v>
      </c>
      <c r="R86" s="80">
        <v>0</v>
      </c>
      <c r="S86" s="80">
        <v>0</v>
      </c>
      <c r="T86" s="80">
        <v>0</v>
      </c>
      <c r="U86" s="80">
        <v>0</v>
      </c>
      <c r="V86" s="80">
        <v>0</v>
      </c>
      <c r="W86" s="80">
        <v>0</v>
      </c>
      <c r="X86" s="80">
        <v>0</v>
      </c>
    </row>
    <row r="87" spans="1:24" ht="45" hidden="1" x14ac:dyDescent="0.25">
      <c r="A87" s="151"/>
      <c r="B87" s="78"/>
      <c r="C87" s="96"/>
      <c r="D87" s="96"/>
      <c r="E87" s="78"/>
      <c r="F87" s="35" t="s">
        <v>60</v>
      </c>
      <c r="G87" s="36">
        <f t="shared" si="26"/>
        <v>215532709.08000001</v>
      </c>
      <c r="H87" s="36">
        <v>29501891.699999999</v>
      </c>
      <c r="I87" s="36">
        <v>30000000</v>
      </c>
      <c r="J87" s="36">
        <v>36030817.380000003</v>
      </c>
      <c r="K87" s="36">
        <v>30000000</v>
      </c>
      <c r="L87" s="36">
        <v>30000000</v>
      </c>
      <c r="M87" s="36">
        <v>30000000</v>
      </c>
      <c r="N87" s="36">
        <v>30000000</v>
      </c>
      <c r="O87" s="96"/>
      <c r="P87" s="80"/>
      <c r="Q87" s="80"/>
      <c r="R87" s="80"/>
      <c r="S87" s="80"/>
      <c r="T87" s="80"/>
      <c r="U87" s="80"/>
      <c r="V87" s="80"/>
      <c r="W87" s="80"/>
      <c r="X87" s="80"/>
    </row>
    <row r="88" spans="1:24" ht="27" hidden="1" customHeight="1" x14ac:dyDescent="0.25">
      <c r="A88" s="152"/>
      <c r="B88" s="79"/>
      <c r="C88" s="97"/>
      <c r="D88" s="97"/>
      <c r="E88" s="79"/>
      <c r="F88" s="37" t="s">
        <v>61</v>
      </c>
      <c r="G88" s="36">
        <f t="shared" si="26"/>
        <v>1780102.79</v>
      </c>
      <c r="H88" s="36">
        <v>0</v>
      </c>
      <c r="I88" s="36">
        <v>0</v>
      </c>
      <c r="J88" s="36">
        <v>1780102.79</v>
      </c>
      <c r="K88" s="36">
        <v>0</v>
      </c>
      <c r="L88" s="36">
        <v>0</v>
      </c>
      <c r="M88" s="36">
        <v>0</v>
      </c>
      <c r="N88" s="36">
        <v>0</v>
      </c>
      <c r="O88" s="97"/>
      <c r="P88" s="80"/>
      <c r="Q88" s="80"/>
      <c r="R88" s="80"/>
      <c r="S88" s="80"/>
      <c r="T88" s="80"/>
      <c r="U88" s="80"/>
      <c r="V88" s="80"/>
      <c r="W88" s="80"/>
      <c r="X88" s="80"/>
    </row>
    <row r="89" spans="1:24" ht="21.6" hidden="1" customHeight="1" x14ac:dyDescent="0.25">
      <c r="A89" s="150" t="s">
        <v>203</v>
      </c>
      <c r="B89" s="77" t="s">
        <v>121</v>
      </c>
      <c r="C89" s="95">
        <v>2020</v>
      </c>
      <c r="D89" s="95">
        <v>2026</v>
      </c>
      <c r="E89" s="77" t="s">
        <v>82</v>
      </c>
      <c r="F89" s="35" t="s">
        <v>49</v>
      </c>
      <c r="G89" s="36">
        <f t="shared" si="26"/>
        <v>648000</v>
      </c>
      <c r="H89" s="36">
        <f>H90+H91</f>
        <v>50000</v>
      </c>
      <c r="I89" s="36">
        <f t="shared" ref="I89:N89" si="29">I90+I91</f>
        <v>110000</v>
      </c>
      <c r="J89" s="36">
        <f t="shared" si="29"/>
        <v>48000</v>
      </c>
      <c r="K89" s="36">
        <f t="shared" si="29"/>
        <v>110000</v>
      </c>
      <c r="L89" s="36">
        <f t="shared" si="29"/>
        <v>110000</v>
      </c>
      <c r="M89" s="36">
        <f t="shared" si="29"/>
        <v>110000</v>
      </c>
      <c r="N89" s="36">
        <f t="shared" si="29"/>
        <v>110000</v>
      </c>
      <c r="O89" s="95" t="s">
        <v>107</v>
      </c>
      <c r="P89" s="80" t="s">
        <v>108</v>
      </c>
      <c r="Q89" s="80">
        <v>85</v>
      </c>
      <c r="R89" s="80">
        <v>3</v>
      </c>
      <c r="S89" s="80">
        <v>6</v>
      </c>
      <c r="T89" s="80">
        <v>6</v>
      </c>
      <c r="U89" s="80">
        <v>6</v>
      </c>
      <c r="V89" s="80">
        <v>6</v>
      </c>
      <c r="W89" s="80">
        <v>6</v>
      </c>
      <c r="X89" s="80">
        <v>6</v>
      </c>
    </row>
    <row r="90" spans="1:24" ht="45" hidden="1" x14ac:dyDescent="0.25">
      <c r="A90" s="151"/>
      <c r="B90" s="78"/>
      <c r="C90" s="96"/>
      <c r="D90" s="96"/>
      <c r="E90" s="78"/>
      <c r="F90" s="35" t="s">
        <v>60</v>
      </c>
      <c r="G90" s="36">
        <f t="shared" si="26"/>
        <v>648000</v>
      </c>
      <c r="H90" s="36">
        <v>50000</v>
      </c>
      <c r="I90" s="36">
        <v>110000</v>
      </c>
      <c r="J90" s="36">
        <v>48000</v>
      </c>
      <c r="K90" s="36">
        <v>110000</v>
      </c>
      <c r="L90" s="36">
        <v>110000</v>
      </c>
      <c r="M90" s="36">
        <v>110000</v>
      </c>
      <c r="N90" s="36">
        <v>110000</v>
      </c>
      <c r="O90" s="148"/>
      <c r="P90" s="80"/>
      <c r="Q90" s="80" t="s">
        <v>48</v>
      </c>
      <c r="R90" s="80" t="s">
        <v>48</v>
      </c>
      <c r="S90" s="80" t="s">
        <v>48</v>
      </c>
      <c r="T90" s="80" t="s">
        <v>48</v>
      </c>
      <c r="U90" s="80" t="s">
        <v>48</v>
      </c>
      <c r="V90" s="80" t="s">
        <v>48</v>
      </c>
      <c r="W90" s="80">
        <v>94</v>
      </c>
      <c r="X90" s="80">
        <v>95</v>
      </c>
    </row>
    <row r="91" spans="1:24" ht="30" hidden="1" customHeight="1" x14ac:dyDescent="0.25">
      <c r="A91" s="152"/>
      <c r="B91" s="79"/>
      <c r="C91" s="97"/>
      <c r="D91" s="97"/>
      <c r="E91" s="79"/>
      <c r="F91" s="37" t="s">
        <v>61</v>
      </c>
      <c r="G91" s="36">
        <f t="shared" si="26"/>
        <v>0</v>
      </c>
      <c r="H91" s="36">
        <v>0</v>
      </c>
      <c r="I91" s="36">
        <v>0</v>
      </c>
      <c r="J91" s="36">
        <v>0</v>
      </c>
      <c r="K91" s="36">
        <v>0</v>
      </c>
      <c r="L91" s="36">
        <v>0</v>
      </c>
      <c r="M91" s="36">
        <v>0</v>
      </c>
      <c r="N91" s="36">
        <v>0</v>
      </c>
      <c r="O91" s="149"/>
      <c r="P91" s="80"/>
      <c r="Q91" s="80"/>
      <c r="R91" s="80"/>
      <c r="S91" s="80"/>
      <c r="T91" s="80"/>
      <c r="U91" s="80"/>
      <c r="V91" s="80"/>
      <c r="W91" s="80"/>
      <c r="X91" s="80"/>
    </row>
    <row r="92" spans="1:24" ht="25.15" hidden="1" customHeight="1" x14ac:dyDescent="0.25">
      <c r="A92" s="95">
        <v>28</v>
      </c>
      <c r="B92" s="77" t="s">
        <v>122</v>
      </c>
      <c r="C92" s="147">
        <v>2020</v>
      </c>
      <c r="D92" s="147">
        <v>2026</v>
      </c>
      <c r="E92" s="77" t="s">
        <v>82</v>
      </c>
      <c r="F92" s="35" t="s">
        <v>49</v>
      </c>
      <c r="G92" s="36">
        <f t="shared" si="26"/>
        <v>140000</v>
      </c>
      <c r="H92" s="36">
        <f>H93+H94</f>
        <v>20000</v>
      </c>
      <c r="I92" s="36">
        <f t="shared" ref="I92:N92" si="30">I93+I94</f>
        <v>20000</v>
      </c>
      <c r="J92" s="36">
        <f t="shared" si="30"/>
        <v>20000</v>
      </c>
      <c r="K92" s="36">
        <f t="shared" si="30"/>
        <v>20000</v>
      </c>
      <c r="L92" s="36">
        <f t="shared" si="30"/>
        <v>20000</v>
      </c>
      <c r="M92" s="36">
        <f t="shared" si="30"/>
        <v>20000</v>
      </c>
      <c r="N92" s="36">
        <f t="shared" si="30"/>
        <v>20000</v>
      </c>
      <c r="O92" s="95" t="s">
        <v>321</v>
      </c>
      <c r="P92" s="95" t="s">
        <v>59</v>
      </c>
      <c r="Q92" s="95">
        <v>7</v>
      </c>
      <c r="R92" s="95">
        <v>1</v>
      </c>
      <c r="S92" s="95">
        <v>1</v>
      </c>
      <c r="T92" s="95">
        <v>1</v>
      </c>
      <c r="U92" s="95">
        <v>1</v>
      </c>
      <c r="V92" s="95">
        <v>1</v>
      </c>
      <c r="W92" s="95">
        <v>1</v>
      </c>
      <c r="X92" s="95">
        <v>1</v>
      </c>
    </row>
    <row r="93" spans="1:24" ht="45" hidden="1" x14ac:dyDescent="0.25">
      <c r="A93" s="96"/>
      <c r="B93" s="78"/>
      <c r="C93" s="147"/>
      <c r="D93" s="147"/>
      <c r="E93" s="78"/>
      <c r="F93" s="35" t="s">
        <v>60</v>
      </c>
      <c r="G93" s="36">
        <f t="shared" si="26"/>
        <v>140000</v>
      </c>
      <c r="H93" s="36">
        <v>20000</v>
      </c>
      <c r="I93" s="36">
        <v>20000</v>
      </c>
      <c r="J93" s="36">
        <v>20000</v>
      </c>
      <c r="K93" s="36">
        <v>20000</v>
      </c>
      <c r="L93" s="36">
        <v>20000</v>
      </c>
      <c r="M93" s="36">
        <v>20000</v>
      </c>
      <c r="N93" s="36">
        <v>20000</v>
      </c>
      <c r="O93" s="96"/>
      <c r="P93" s="96"/>
      <c r="Q93" s="96" t="s">
        <v>48</v>
      </c>
      <c r="R93" s="96"/>
      <c r="S93" s="96"/>
      <c r="T93" s="96"/>
      <c r="U93" s="96"/>
      <c r="V93" s="96"/>
      <c r="W93" s="96"/>
      <c r="X93" s="96"/>
    </row>
    <row r="94" spans="1:24" ht="33.75" hidden="1" x14ac:dyDescent="0.25">
      <c r="A94" s="97"/>
      <c r="B94" s="79"/>
      <c r="C94" s="147"/>
      <c r="D94" s="147"/>
      <c r="E94" s="79"/>
      <c r="F94" s="37" t="s">
        <v>61</v>
      </c>
      <c r="G94" s="36">
        <f t="shared" si="26"/>
        <v>0</v>
      </c>
      <c r="H94" s="36">
        <v>0</v>
      </c>
      <c r="I94" s="36">
        <v>0</v>
      </c>
      <c r="J94" s="36">
        <v>0</v>
      </c>
      <c r="K94" s="36">
        <v>0</v>
      </c>
      <c r="L94" s="36">
        <v>0</v>
      </c>
      <c r="M94" s="36">
        <v>0</v>
      </c>
      <c r="N94" s="36">
        <v>0</v>
      </c>
      <c r="O94" s="97"/>
      <c r="P94" s="97"/>
      <c r="Q94" s="97"/>
      <c r="R94" s="97"/>
      <c r="S94" s="97"/>
      <c r="T94" s="97"/>
      <c r="U94" s="97"/>
      <c r="V94" s="97"/>
      <c r="W94" s="97"/>
      <c r="X94" s="97"/>
    </row>
    <row r="95" spans="1:24" ht="28.15" hidden="1" customHeight="1" x14ac:dyDescent="0.25">
      <c r="A95" s="95">
        <v>29</v>
      </c>
      <c r="B95" s="77" t="s">
        <v>123</v>
      </c>
      <c r="C95" s="147">
        <v>2020</v>
      </c>
      <c r="D95" s="147">
        <v>2020</v>
      </c>
      <c r="E95" s="77" t="s">
        <v>82</v>
      </c>
      <c r="F95" s="35" t="s">
        <v>49</v>
      </c>
      <c r="G95" s="36">
        <f t="shared" si="26"/>
        <v>2241786.4</v>
      </c>
      <c r="H95" s="36">
        <f t="shared" ref="H95:N95" si="31">H96+H97</f>
        <v>1921680</v>
      </c>
      <c r="I95" s="36">
        <f t="shared" si="31"/>
        <v>0</v>
      </c>
      <c r="J95" s="36">
        <f t="shared" si="31"/>
        <v>320106.40000000002</v>
      </c>
      <c r="K95" s="36">
        <f t="shared" si="31"/>
        <v>0</v>
      </c>
      <c r="L95" s="36">
        <f t="shared" si="31"/>
        <v>0</v>
      </c>
      <c r="M95" s="36">
        <f t="shared" si="31"/>
        <v>0</v>
      </c>
      <c r="N95" s="36">
        <f t="shared" si="31"/>
        <v>0</v>
      </c>
      <c r="O95" s="95" t="s">
        <v>320</v>
      </c>
      <c r="P95" s="95" t="s">
        <v>59</v>
      </c>
      <c r="Q95" s="95">
        <v>2</v>
      </c>
      <c r="R95" s="95">
        <v>1</v>
      </c>
      <c r="S95" s="95">
        <v>0</v>
      </c>
      <c r="T95" s="95">
        <v>1</v>
      </c>
      <c r="U95" s="95">
        <v>0</v>
      </c>
      <c r="V95" s="95">
        <v>0</v>
      </c>
      <c r="W95" s="95">
        <v>0</v>
      </c>
      <c r="X95" s="95">
        <v>0</v>
      </c>
    </row>
    <row r="96" spans="1:24" ht="28.15" hidden="1" customHeight="1" x14ac:dyDescent="0.25">
      <c r="A96" s="96"/>
      <c r="B96" s="78"/>
      <c r="C96" s="147"/>
      <c r="D96" s="147"/>
      <c r="E96" s="78"/>
      <c r="F96" s="35" t="s">
        <v>60</v>
      </c>
      <c r="G96" s="36">
        <f t="shared" si="26"/>
        <v>2241786.4</v>
      </c>
      <c r="H96" s="36">
        <v>1921680</v>
      </c>
      <c r="I96" s="36">
        <v>0</v>
      </c>
      <c r="J96" s="36">
        <v>320106.40000000002</v>
      </c>
      <c r="K96" s="36">
        <v>0</v>
      </c>
      <c r="L96" s="36">
        <v>0</v>
      </c>
      <c r="M96" s="36">
        <v>0</v>
      </c>
      <c r="N96" s="36">
        <v>0</v>
      </c>
      <c r="O96" s="96"/>
      <c r="P96" s="96"/>
      <c r="Q96" s="96" t="s">
        <v>48</v>
      </c>
      <c r="R96" s="96"/>
      <c r="S96" s="96"/>
      <c r="T96" s="96"/>
      <c r="U96" s="96"/>
      <c r="V96" s="96"/>
      <c r="W96" s="96"/>
      <c r="X96" s="96"/>
    </row>
    <row r="97" spans="1:24" ht="28.15" hidden="1" customHeight="1" x14ac:dyDescent="0.25">
      <c r="A97" s="97"/>
      <c r="B97" s="79"/>
      <c r="C97" s="147"/>
      <c r="D97" s="147"/>
      <c r="E97" s="79"/>
      <c r="F97" s="37" t="s">
        <v>61</v>
      </c>
      <c r="G97" s="36">
        <f t="shared" si="26"/>
        <v>0</v>
      </c>
      <c r="H97" s="36">
        <v>0</v>
      </c>
      <c r="I97" s="36">
        <v>0</v>
      </c>
      <c r="J97" s="36">
        <v>0</v>
      </c>
      <c r="K97" s="36">
        <v>0</v>
      </c>
      <c r="L97" s="36">
        <v>0</v>
      </c>
      <c r="M97" s="36">
        <v>0</v>
      </c>
      <c r="N97" s="36">
        <v>0</v>
      </c>
      <c r="O97" s="97"/>
      <c r="P97" s="97"/>
      <c r="Q97" s="97"/>
      <c r="R97" s="97"/>
      <c r="S97" s="97"/>
      <c r="T97" s="97"/>
      <c r="U97" s="97"/>
      <c r="V97" s="97"/>
      <c r="W97" s="97"/>
      <c r="X97" s="97"/>
    </row>
    <row r="98" spans="1:24" ht="28.15" hidden="1" customHeight="1" x14ac:dyDescent="0.25">
      <c r="A98" s="153" t="s">
        <v>213</v>
      </c>
      <c r="B98" s="77" t="s">
        <v>211</v>
      </c>
      <c r="C98" s="147">
        <v>2020</v>
      </c>
      <c r="D98" s="147">
        <v>2020</v>
      </c>
      <c r="E98" s="77" t="s">
        <v>82</v>
      </c>
      <c r="F98" s="35" t="s">
        <v>49</v>
      </c>
      <c r="G98" s="36">
        <f t="shared" ref="G98:G103" si="32">H98+I98+J98+K98+L98+M98+N98</f>
        <v>20100</v>
      </c>
      <c r="H98" s="36">
        <f t="shared" ref="H98:N98" si="33">H99+H100</f>
        <v>20100</v>
      </c>
      <c r="I98" s="36">
        <f t="shared" si="33"/>
        <v>0</v>
      </c>
      <c r="J98" s="36">
        <f t="shared" si="33"/>
        <v>0</v>
      </c>
      <c r="K98" s="36">
        <f t="shared" si="33"/>
        <v>0</v>
      </c>
      <c r="L98" s="36">
        <f t="shared" si="33"/>
        <v>0</v>
      </c>
      <c r="M98" s="36">
        <f t="shared" si="33"/>
        <v>0</v>
      </c>
      <c r="N98" s="36">
        <f t="shared" si="33"/>
        <v>0</v>
      </c>
      <c r="O98" s="95" t="s">
        <v>212</v>
      </c>
      <c r="P98" s="95" t="s">
        <v>59</v>
      </c>
      <c r="Q98" s="95">
        <v>2</v>
      </c>
      <c r="R98" s="95">
        <v>2</v>
      </c>
      <c r="S98" s="95">
        <v>0</v>
      </c>
      <c r="T98" s="95">
        <v>0</v>
      </c>
      <c r="U98" s="95">
        <v>0</v>
      </c>
      <c r="V98" s="95">
        <v>0</v>
      </c>
      <c r="W98" s="95">
        <v>0</v>
      </c>
      <c r="X98" s="95">
        <v>0</v>
      </c>
    </row>
    <row r="99" spans="1:24" ht="28.15" hidden="1" customHeight="1" x14ac:dyDescent="0.25">
      <c r="A99" s="154"/>
      <c r="B99" s="78"/>
      <c r="C99" s="147"/>
      <c r="D99" s="147"/>
      <c r="E99" s="78"/>
      <c r="F99" s="35" t="s">
        <v>60</v>
      </c>
      <c r="G99" s="36">
        <f t="shared" si="32"/>
        <v>20100</v>
      </c>
      <c r="H99" s="36">
        <v>20100</v>
      </c>
      <c r="I99" s="36">
        <v>0</v>
      </c>
      <c r="J99" s="36">
        <v>0</v>
      </c>
      <c r="K99" s="36">
        <v>0</v>
      </c>
      <c r="L99" s="36">
        <v>0</v>
      </c>
      <c r="M99" s="36">
        <v>0</v>
      </c>
      <c r="N99" s="36">
        <v>0</v>
      </c>
      <c r="O99" s="96"/>
      <c r="P99" s="96"/>
      <c r="Q99" s="96" t="s">
        <v>48</v>
      </c>
      <c r="R99" s="96"/>
      <c r="S99" s="96"/>
      <c r="T99" s="96"/>
      <c r="U99" s="96"/>
      <c r="V99" s="96"/>
      <c r="W99" s="96"/>
      <c r="X99" s="96"/>
    </row>
    <row r="100" spans="1:24" ht="33.75" hidden="1" x14ac:dyDescent="0.25">
      <c r="A100" s="155"/>
      <c r="B100" s="79"/>
      <c r="C100" s="147"/>
      <c r="D100" s="147"/>
      <c r="E100" s="79"/>
      <c r="F100" s="37" t="s">
        <v>61</v>
      </c>
      <c r="G100" s="36">
        <f t="shared" si="32"/>
        <v>0</v>
      </c>
      <c r="H100" s="36">
        <v>0</v>
      </c>
      <c r="I100" s="36">
        <v>0</v>
      </c>
      <c r="J100" s="36">
        <v>0</v>
      </c>
      <c r="K100" s="36">
        <v>0</v>
      </c>
      <c r="L100" s="36">
        <v>0</v>
      </c>
      <c r="M100" s="36">
        <v>0</v>
      </c>
      <c r="N100" s="36">
        <v>0</v>
      </c>
      <c r="O100" s="97"/>
      <c r="P100" s="97"/>
      <c r="Q100" s="97"/>
      <c r="R100" s="97"/>
      <c r="S100" s="97"/>
      <c r="T100" s="97"/>
      <c r="U100" s="97"/>
      <c r="V100" s="97"/>
      <c r="W100" s="97"/>
      <c r="X100" s="97"/>
    </row>
    <row r="101" spans="1:24" ht="28.15" hidden="1" customHeight="1" x14ac:dyDescent="0.25">
      <c r="A101" s="153" t="s">
        <v>217</v>
      </c>
      <c r="B101" s="156" t="s">
        <v>218</v>
      </c>
      <c r="C101" s="153" t="s">
        <v>216</v>
      </c>
      <c r="D101" s="153" t="s">
        <v>216</v>
      </c>
      <c r="E101" s="46"/>
      <c r="F101" s="35" t="s">
        <v>49</v>
      </c>
      <c r="G101" s="36">
        <f t="shared" si="32"/>
        <v>900000</v>
      </c>
      <c r="H101" s="36">
        <f>H102+H103</f>
        <v>900000</v>
      </c>
      <c r="I101" s="36">
        <f t="shared" ref="I101:N101" si="34">I102+I103</f>
        <v>0</v>
      </c>
      <c r="J101" s="36">
        <f t="shared" si="34"/>
        <v>0</v>
      </c>
      <c r="K101" s="36">
        <f t="shared" si="34"/>
        <v>0</v>
      </c>
      <c r="L101" s="36">
        <f t="shared" si="34"/>
        <v>0</v>
      </c>
      <c r="M101" s="36">
        <f t="shared" si="34"/>
        <v>0</v>
      </c>
      <c r="N101" s="36">
        <f t="shared" si="34"/>
        <v>0</v>
      </c>
      <c r="O101" s="95" t="s">
        <v>219</v>
      </c>
      <c r="P101" s="95" t="s">
        <v>59</v>
      </c>
      <c r="Q101" s="95">
        <v>1</v>
      </c>
      <c r="R101" s="95">
        <v>1</v>
      </c>
      <c r="S101" s="95">
        <v>0</v>
      </c>
      <c r="T101" s="95">
        <v>0</v>
      </c>
      <c r="U101" s="95">
        <v>0</v>
      </c>
      <c r="V101" s="95">
        <v>0</v>
      </c>
      <c r="W101" s="95">
        <v>0</v>
      </c>
      <c r="X101" s="95">
        <v>0</v>
      </c>
    </row>
    <row r="102" spans="1:24" ht="28.15" hidden="1" customHeight="1" x14ac:dyDescent="0.25">
      <c r="A102" s="154"/>
      <c r="B102" s="157"/>
      <c r="C102" s="154"/>
      <c r="D102" s="154"/>
      <c r="E102" s="46" t="s">
        <v>215</v>
      </c>
      <c r="F102" s="35" t="s">
        <v>60</v>
      </c>
      <c r="G102" s="36">
        <f t="shared" si="32"/>
        <v>27000</v>
      </c>
      <c r="H102" s="36">
        <v>27000</v>
      </c>
      <c r="I102" s="36">
        <v>0</v>
      </c>
      <c r="J102" s="36">
        <v>0</v>
      </c>
      <c r="K102" s="36">
        <v>0</v>
      </c>
      <c r="L102" s="36">
        <v>0</v>
      </c>
      <c r="M102" s="36">
        <v>0</v>
      </c>
      <c r="N102" s="36">
        <v>0</v>
      </c>
      <c r="O102" s="94"/>
      <c r="P102" s="96"/>
      <c r="Q102" s="96"/>
      <c r="R102" s="96"/>
      <c r="S102" s="96"/>
      <c r="T102" s="96"/>
      <c r="U102" s="96"/>
      <c r="V102" s="96"/>
      <c r="W102" s="96"/>
      <c r="X102" s="96"/>
    </row>
    <row r="103" spans="1:24" ht="33.75" hidden="1" x14ac:dyDescent="0.25">
      <c r="A103" s="155"/>
      <c r="B103" s="158"/>
      <c r="C103" s="155"/>
      <c r="D103" s="155"/>
      <c r="E103" s="46"/>
      <c r="F103" s="37" t="s">
        <v>61</v>
      </c>
      <c r="G103" s="36">
        <f t="shared" si="32"/>
        <v>873000</v>
      </c>
      <c r="H103" s="36">
        <v>873000</v>
      </c>
      <c r="I103" s="36">
        <v>0</v>
      </c>
      <c r="J103" s="36">
        <v>0</v>
      </c>
      <c r="K103" s="36">
        <v>0</v>
      </c>
      <c r="L103" s="36">
        <v>0</v>
      </c>
      <c r="M103" s="36">
        <v>0</v>
      </c>
      <c r="N103" s="36">
        <v>0</v>
      </c>
      <c r="O103" s="94"/>
      <c r="P103" s="97"/>
      <c r="Q103" s="97"/>
      <c r="R103" s="97"/>
      <c r="S103" s="97"/>
      <c r="T103" s="97"/>
      <c r="U103" s="97"/>
      <c r="V103" s="97"/>
      <c r="W103" s="97"/>
      <c r="X103" s="97"/>
    </row>
    <row r="104" spans="1:24" ht="22.5" hidden="1" x14ac:dyDescent="0.25">
      <c r="A104" s="153" t="s">
        <v>239</v>
      </c>
      <c r="B104" s="156" t="s">
        <v>240</v>
      </c>
      <c r="C104" s="153" t="s">
        <v>241</v>
      </c>
      <c r="D104" s="153" t="s">
        <v>241</v>
      </c>
      <c r="E104" s="77" t="s">
        <v>82</v>
      </c>
      <c r="F104" s="57" t="s">
        <v>49</v>
      </c>
      <c r="G104" s="36">
        <f t="shared" ref="G104:G106" si="35">H104+I104+J104+K104+L104+M104+N104</f>
        <v>364191.3</v>
      </c>
      <c r="H104" s="36">
        <f>H105+H106</f>
        <v>0</v>
      </c>
      <c r="I104" s="36">
        <f t="shared" ref="I104:N104" si="36">I105+I106</f>
        <v>364191.3</v>
      </c>
      <c r="J104" s="36">
        <f t="shared" si="36"/>
        <v>0</v>
      </c>
      <c r="K104" s="36">
        <f t="shared" si="36"/>
        <v>0</v>
      </c>
      <c r="L104" s="36">
        <f t="shared" si="36"/>
        <v>0</v>
      </c>
      <c r="M104" s="36">
        <f t="shared" si="36"/>
        <v>0</v>
      </c>
      <c r="N104" s="36">
        <f t="shared" si="36"/>
        <v>0</v>
      </c>
      <c r="O104" s="80" t="s">
        <v>242</v>
      </c>
      <c r="P104" s="95" t="s">
        <v>59</v>
      </c>
      <c r="Q104" s="95">
        <v>1</v>
      </c>
      <c r="R104" s="95">
        <v>0</v>
      </c>
      <c r="S104" s="95">
        <v>1</v>
      </c>
      <c r="T104" s="95">
        <v>0</v>
      </c>
      <c r="U104" s="95">
        <v>0</v>
      </c>
      <c r="V104" s="95">
        <v>0</v>
      </c>
      <c r="W104" s="95">
        <v>0</v>
      </c>
      <c r="X104" s="95">
        <v>0</v>
      </c>
    </row>
    <row r="105" spans="1:24" ht="45" hidden="1" x14ac:dyDescent="0.25">
      <c r="A105" s="154"/>
      <c r="B105" s="157"/>
      <c r="C105" s="154"/>
      <c r="D105" s="154"/>
      <c r="E105" s="78"/>
      <c r="F105" s="57" t="s">
        <v>60</v>
      </c>
      <c r="G105" s="36">
        <f t="shared" si="35"/>
        <v>0</v>
      </c>
      <c r="H105" s="36">
        <v>0</v>
      </c>
      <c r="I105" s="36">
        <v>0</v>
      </c>
      <c r="J105" s="36">
        <v>0</v>
      </c>
      <c r="K105" s="36">
        <v>0</v>
      </c>
      <c r="L105" s="36">
        <v>0</v>
      </c>
      <c r="M105" s="36">
        <v>0</v>
      </c>
      <c r="N105" s="36">
        <v>0</v>
      </c>
      <c r="O105" s="76"/>
      <c r="P105" s="96"/>
      <c r="Q105" s="96"/>
      <c r="R105" s="96"/>
      <c r="S105" s="96"/>
      <c r="T105" s="96"/>
      <c r="U105" s="96"/>
      <c r="V105" s="96"/>
      <c r="W105" s="96"/>
      <c r="X105" s="96"/>
    </row>
    <row r="106" spans="1:24" ht="33.75" hidden="1" x14ac:dyDescent="0.25">
      <c r="A106" s="155"/>
      <c r="B106" s="158"/>
      <c r="C106" s="155"/>
      <c r="D106" s="155"/>
      <c r="E106" s="79"/>
      <c r="F106" s="58" t="s">
        <v>61</v>
      </c>
      <c r="G106" s="36">
        <f t="shared" si="35"/>
        <v>364191.3</v>
      </c>
      <c r="H106" s="36">
        <v>0</v>
      </c>
      <c r="I106" s="36">
        <v>364191.3</v>
      </c>
      <c r="J106" s="36">
        <v>0</v>
      </c>
      <c r="K106" s="36">
        <v>0</v>
      </c>
      <c r="L106" s="36">
        <v>0</v>
      </c>
      <c r="M106" s="36">
        <v>0</v>
      </c>
      <c r="N106" s="36">
        <v>0</v>
      </c>
      <c r="O106" s="76"/>
      <c r="P106" s="97"/>
      <c r="Q106" s="97"/>
      <c r="R106" s="97"/>
      <c r="S106" s="97"/>
      <c r="T106" s="97"/>
      <c r="U106" s="97"/>
      <c r="V106" s="97"/>
      <c r="W106" s="97"/>
      <c r="X106" s="97"/>
    </row>
    <row r="107" spans="1:24" ht="25.15" hidden="1" customHeight="1" x14ac:dyDescent="0.25">
      <c r="A107" s="80">
        <v>30</v>
      </c>
      <c r="B107" s="146" t="s">
        <v>65</v>
      </c>
      <c r="C107" s="95" t="s">
        <v>48</v>
      </c>
      <c r="D107" s="95" t="s">
        <v>48</v>
      </c>
      <c r="E107" s="95" t="s">
        <v>48</v>
      </c>
      <c r="F107" s="35" t="s">
        <v>49</v>
      </c>
      <c r="G107" s="36">
        <f t="shared" si="26"/>
        <v>345342874.39999998</v>
      </c>
      <c r="H107" s="36">
        <f>H108+H109</f>
        <v>48480594.57</v>
      </c>
      <c r="I107" s="36">
        <f>I108+I109</f>
        <v>46484191.299999997</v>
      </c>
      <c r="J107" s="36">
        <f t="shared" ref="J107:N107" si="37">J108+J109</f>
        <v>65898088.530000001</v>
      </c>
      <c r="K107" s="36">
        <f t="shared" si="37"/>
        <v>46120000</v>
      </c>
      <c r="L107" s="36">
        <f t="shared" si="37"/>
        <v>46120000</v>
      </c>
      <c r="M107" s="36">
        <f t="shared" si="37"/>
        <v>46120000</v>
      </c>
      <c r="N107" s="36">
        <f t="shared" si="37"/>
        <v>46120000</v>
      </c>
      <c r="O107" s="95" t="s">
        <v>48</v>
      </c>
      <c r="P107" s="80" t="s">
        <v>48</v>
      </c>
      <c r="Q107" s="80" t="s">
        <v>48</v>
      </c>
      <c r="R107" s="80" t="s">
        <v>48</v>
      </c>
      <c r="S107" s="80" t="s">
        <v>48</v>
      </c>
      <c r="T107" s="80" t="s">
        <v>48</v>
      </c>
      <c r="U107" s="80" t="s">
        <v>48</v>
      </c>
      <c r="V107" s="80" t="s">
        <v>48</v>
      </c>
      <c r="W107" s="80" t="s">
        <v>48</v>
      </c>
      <c r="X107" s="80" t="s">
        <v>48</v>
      </c>
    </row>
    <row r="108" spans="1:24" ht="45" hidden="1" x14ac:dyDescent="0.25">
      <c r="A108" s="80"/>
      <c r="B108" s="146"/>
      <c r="C108" s="96"/>
      <c r="D108" s="96"/>
      <c r="E108" s="96"/>
      <c r="F108" s="35" t="s">
        <v>60</v>
      </c>
      <c r="G108" s="36">
        <f t="shared" si="26"/>
        <v>338410233.19</v>
      </c>
      <c r="H108" s="36">
        <f>H57+H60+H63+H66+H69+H72+H75+H84+H87+H90+H93+H96+H99+H102+H105</f>
        <v>47331262.57</v>
      </c>
      <c r="I108" s="36">
        <f t="shared" ref="I108:N108" si="38">I57+I60+I63+I66+I69+I72+I75+I84+I87+I90+I93+I96+I99+I102+I105</f>
        <v>45840000</v>
      </c>
      <c r="J108" s="36">
        <f t="shared" si="38"/>
        <v>61878970.619999997</v>
      </c>
      <c r="K108" s="36">
        <f t="shared" si="38"/>
        <v>45840000</v>
      </c>
      <c r="L108" s="36">
        <f t="shared" si="38"/>
        <v>45840000</v>
      </c>
      <c r="M108" s="36">
        <f t="shared" si="38"/>
        <v>45840000</v>
      </c>
      <c r="N108" s="36">
        <f t="shared" si="38"/>
        <v>45840000</v>
      </c>
      <c r="O108" s="96"/>
      <c r="P108" s="80" t="s">
        <v>48</v>
      </c>
      <c r="Q108" s="80" t="s">
        <v>48</v>
      </c>
      <c r="R108" s="80" t="s">
        <v>48</v>
      </c>
      <c r="S108" s="80" t="s">
        <v>48</v>
      </c>
      <c r="T108" s="80" t="s">
        <v>48</v>
      </c>
      <c r="U108" s="80" t="s">
        <v>48</v>
      </c>
      <c r="V108" s="80" t="s">
        <v>48</v>
      </c>
      <c r="W108" s="80" t="s">
        <v>48</v>
      </c>
      <c r="X108" s="80" t="s">
        <v>48</v>
      </c>
    </row>
    <row r="109" spans="1:24" ht="29.45" hidden="1" customHeight="1" x14ac:dyDescent="0.25">
      <c r="A109" s="80"/>
      <c r="B109" s="146"/>
      <c r="C109" s="97"/>
      <c r="D109" s="97"/>
      <c r="E109" s="97"/>
      <c r="F109" s="37" t="s">
        <v>61</v>
      </c>
      <c r="G109" s="36">
        <f t="shared" si="26"/>
        <v>6932641.21</v>
      </c>
      <c r="H109" s="36">
        <f>H58+H61+H64+H67+H70+H73+H76+H85+H88+H91+H94+H97+H100+H103+H106</f>
        <v>1149332</v>
      </c>
      <c r="I109" s="36">
        <f t="shared" ref="I109:N109" si="39">I58+I61+I64+I67+I70+I73+I76+I85+I88+I91+I94+I97+I100+I103+I106</f>
        <v>644191.30000000005</v>
      </c>
      <c r="J109" s="36">
        <f t="shared" si="39"/>
        <v>4019117.91</v>
      </c>
      <c r="K109" s="36">
        <f t="shared" si="39"/>
        <v>280000</v>
      </c>
      <c r="L109" s="36">
        <f t="shared" si="39"/>
        <v>280000</v>
      </c>
      <c r="M109" s="36">
        <f t="shared" si="39"/>
        <v>280000</v>
      </c>
      <c r="N109" s="36">
        <f t="shared" si="39"/>
        <v>280000</v>
      </c>
      <c r="O109" s="97"/>
      <c r="P109" s="80" t="s">
        <v>48</v>
      </c>
      <c r="Q109" s="80" t="s">
        <v>48</v>
      </c>
      <c r="R109" s="80" t="s">
        <v>48</v>
      </c>
      <c r="S109" s="80" t="s">
        <v>48</v>
      </c>
      <c r="T109" s="80" t="s">
        <v>48</v>
      </c>
      <c r="U109" s="80" t="s">
        <v>48</v>
      </c>
      <c r="V109" s="80" t="s">
        <v>48</v>
      </c>
      <c r="W109" s="80" t="s">
        <v>48</v>
      </c>
      <c r="X109" s="80" t="s">
        <v>48</v>
      </c>
    </row>
    <row r="110" spans="1:24" ht="83.45" hidden="1" customHeight="1" x14ac:dyDescent="0.25">
      <c r="A110" s="47">
        <v>31</v>
      </c>
      <c r="B110" s="159" t="s">
        <v>66</v>
      </c>
      <c r="C110" s="159"/>
      <c r="D110" s="159"/>
      <c r="E110" s="47" t="s">
        <v>48</v>
      </c>
      <c r="F110" s="47" t="s">
        <v>48</v>
      </c>
      <c r="G110" s="48" t="s">
        <v>48</v>
      </c>
      <c r="H110" s="48" t="s">
        <v>48</v>
      </c>
      <c r="I110" s="48" t="s">
        <v>48</v>
      </c>
      <c r="J110" s="48" t="s">
        <v>48</v>
      </c>
      <c r="K110" s="48" t="s">
        <v>48</v>
      </c>
      <c r="L110" s="48" t="s">
        <v>48</v>
      </c>
      <c r="M110" s="48" t="s">
        <v>48</v>
      </c>
      <c r="N110" s="48" t="s">
        <v>48</v>
      </c>
      <c r="O110" s="47" t="s">
        <v>48</v>
      </c>
      <c r="P110" s="47" t="s">
        <v>48</v>
      </c>
      <c r="Q110" s="47" t="s">
        <v>48</v>
      </c>
      <c r="R110" s="47" t="s">
        <v>48</v>
      </c>
      <c r="S110" s="47" t="s">
        <v>48</v>
      </c>
      <c r="T110" s="47" t="s">
        <v>48</v>
      </c>
      <c r="U110" s="47" t="s">
        <v>48</v>
      </c>
      <c r="V110" s="47" t="s">
        <v>48</v>
      </c>
      <c r="W110" s="47" t="s">
        <v>48</v>
      </c>
      <c r="X110" s="47" t="s">
        <v>48</v>
      </c>
    </row>
    <row r="111" spans="1:24" ht="69.599999999999994" hidden="1" customHeight="1" x14ac:dyDescent="0.25">
      <c r="A111" s="49">
        <v>32</v>
      </c>
      <c r="B111" s="50" t="s">
        <v>124</v>
      </c>
      <c r="C111" s="51">
        <v>2020</v>
      </c>
      <c r="D111" s="51">
        <v>2026</v>
      </c>
      <c r="E111" s="50" t="s">
        <v>28</v>
      </c>
      <c r="F111" s="51" t="s">
        <v>48</v>
      </c>
      <c r="G111" s="52" t="s">
        <v>48</v>
      </c>
      <c r="H111" s="52" t="s">
        <v>48</v>
      </c>
      <c r="I111" s="52" t="s">
        <v>48</v>
      </c>
      <c r="J111" s="52" t="s">
        <v>48</v>
      </c>
      <c r="K111" s="52" t="s">
        <v>48</v>
      </c>
      <c r="L111" s="52" t="s">
        <v>48</v>
      </c>
      <c r="M111" s="52" t="s">
        <v>48</v>
      </c>
      <c r="N111" s="52" t="s">
        <v>48</v>
      </c>
      <c r="O111" s="51" t="s">
        <v>48</v>
      </c>
      <c r="P111" s="51" t="s">
        <v>48</v>
      </c>
      <c r="Q111" s="51" t="s">
        <v>48</v>
      </c>
      <c r="R111" s="51" t="s">
        <v>48</v>
      </c>
      <c r="S111" s="51" t="s">
        <v>48</v>
      </c>
      <c r="T111" s="51" t="s">
        <v>48</v>
      </c>
      <c r="U111" s="51" t="s">
        <v>48</v>
      </c>
      <c r="V111" s="51" t="s">
        <v>48</v>
      </c>
      <c r="W111" s="51" t="s">
        <v>48</v>
      </c>
      <c r="X111" s="51" t="s">
        <v>48</v>
      </c>
    </row>
    <row r="112" spans="1:24" ht="22.9" hidden="1" customHeight="1" x14ac:dyDescent="0.25">
      <c r="A112" s="165">
        <v>33</v>
      </c>
      <c r="B112" s="160" t="s">
        <v>125</v>
      </c>
      <c r="C112" s="98">
        <v>2020</v>
      </c>
      <c r="D112" s="98">
        <v>2026</v>
      </c>
      <c r="E112" s="81" t="s">
        <v>28</v>
      </c>
      <c r="F112" s="53" t="s">
        <v>49</v>
      </c>
      <c r="G112" s="54">
        <f>H112+I112+J112+K112+L112+M112+N112</f>
        <v>31266975.25</v>
      </c>
      <c r="H112" s="54">
        <f>H113+H114</f>
        <v>3975137.93</v>
      </c>
      <c r="I112" s="54">
        <f t="shared" ref="I112:N112" si="40">I113+I114</f>
        <v>4304181.6500000004</v>
      </c>
      <c r="J112" s="54">
        <f t="shared" si="40"/>
        <v>5006110.49</v>
      </c>
      <c r="K112" s="54">
        <f t="shared" si="40"/>
        <v>4776848.91</v>
      </c>
      <c r="L112" s="54">
        <f t="shared" si="40"/>
        <v>5516031.3300000001</v>
      </c>
      <c r="M112" s="54">
        <f t="shared" si="40"/>
        <v>3844332.47</v>
      </c>
      <c r="N112" s="54">
        <f t="shared" si="40"/>
        <v>3844332.47</v>
      </c>
      <c r="O112" s="84" t="s">
        <v>48</v>
      </c>
      <c r="P112" s="84" t="s">
        <v>48</v>
      </c>
      <c r="Q112" s="84" t="s">
        <v>48</v>
      </c>
      <c r="R112" s="84" t="s">
        <v>48</v>
      </c>
      <c r="S112" s="84" t="s">
        <v>48</v>
      </c>
      <c r="T112" s="84" t="s">
        <v>48</v>
      </c>
      <c r="U112" s="84" t="s">
        <v>48</v>
      </c>
      <c r="V112" s="84" t="s">
        <v>48</v>
      </c>
      <c r="W112" s="84" t="s">
        <v>48</v>
      </c>
      <c r="X112" s="84" t="s">
        <v>48</v>
      </c>
    </row>
    <row r="113" spans="1:24" ht="45" hidden="1" x14ac:dyDescent="0.25">
      <c r="A113" s="166"/>
      <c r="B113" s="161"/>
      <c r="C113" s="99"/>
      <c r="D113" s="99"/>
      <c r="E113" s="82"/>
      <c r="F113" s="53" t="s">
        <v>60</v>
      </c>
      <c r="G113" s="54">
        <f>H113+I113+J113+K113+L113+M113+N113</f>
        <v>31138704.549999997</v>
      </c>
      <c r="H113" s="54">
        <f>H116</f>
        <v>3975137.93</v>
      </c>
      <c r="I113" s="54">
        <f t="shared" ref="I113:N114" si="41">I116</f>
        <v>4304181.6500000004</v>
      </c>
      <c r="J113" s="54">
        <f t="shared" si="41"/>
        <v>4877839.79</v>
      </c>
      <c r="K113" s="54">
        <f t="shared" si="41"/>
        <v>4776848.91</v>
      </c>
      <c r="L113" s="54">
        <f t="shared" si="41"/>
        <v>5516031.3300000001</v>
      </c>
      <c r="M113" s="54">
        <f t="shared" si="41"/>
        <v>3844332.47</v>
      </c>
      <c r="N113" s="54">
        <f t="shared" si="41"/>
        <v>3844332.47</v>
      </c>
      <c r="O113" s="84"/>
      <c r="P113" s="84"/>
      <c r="Q113" s="84"/>
      <c r="R113" s="84"/>
      <c r="S113" s="84"/>
      <c r="T113" s="84"/>
      <c r="U113" s="84"/>
      <c r="V113" s="84"/>
      <c r="W113" s="84"/>
      <c r="X113" s="84"/>
    </row>
    <row r="114" spans="1:24" ht="36" hidden="1" customHeight="1" x14ac:dyDescent="0.25">
      <c r="A114" s="167"/>
      <c r="B114" s="162"/>
      <c r="C114" s="100"/>
      <c r="D114" s="100"/>
      <c r="E114" s="83"/>
      <c r="F114" s="55" t="s">
        <v>61</v>
      </c>
      <c r="G114" s="54">
        <f>H114+I114+J114+K114+L114+M114+N114</f>
        <v>128270.7</v>
      </c>
      <c r="H114" s="54">
        <f>H117</f>
        <v>0</v>
      </c>
      <c r="I114" s="54">
        <f t="shared" si="41"/>
        <v>0</v>
      </c>
      <c r="J114" s="54">
        <f t="shared" si="41"/>
        <v>128270.7</v>
      </c>
      <c r="K114" s="54">
        <f t="shared" si="41"/>
        <v>0</v>
      </c>
      <c r="L114" s="54">
        <f t="shared" si="41"/>
        <v>0</v>
      </c>
      <c r="M114" s="54">
        <f t="shared" si="41"/>
        <v>0</v>
      </c>
      <c r="N114" s="54">
        <f t="shared" si="41"/>
        <v>0</v>
      </c>
      <c r="O114" s="84"/>
      <c r="P114" s="84"/>
      <c r="Q114" s="84"/>
      <c r="R114" s="84"/>
      <c r="S114" s="84"/>
      <c r="T114" s="84"/>
      <c r="U114" s="84"/>
      <c r="V114" s="84"/>
      <c r="W114" s="84"/>
      <c r="X114" s="84"/>
    </row>
    <row r="115" spans="1:24" ht="19.149999999999999" hidden="1" customHeight="1" x14ac:dyDescent="0.25">
      <c r="A115" s="98">
        <v>34</v>
      </c>
      <c r="B115" s="160" t="s">
        <v>167</v>
      </c>
      <c r="C115" s="98">
        <v>2020</v>
      </c>
      <c r="D115" s="98">
        <v>2026</v>
      </c>
      <c r="E115" s="81" t="s">
        <v>28</v>
      </c>
      <c r="F115" s="53" t="s">
        <v>49</v>
      </c>
      <c r="G115" s="54">
        <f>H115+I115+J115+K115+L115+M115+N115</f>
        <v>31266975.25</v>
      </c>
      <c r="H115" s="54">
        <f>H116+H117</f>
        <v>3975137.93</v>
      </c>
      <c r="I115" s="54">
        <f t="shared" ref="I115:N115" si="42">I116+I117</f>
        <v>4304181.6500000004</v>
      </c>
      <c r="J115" s="54">
        <f t="shared" si="42"/>
        <v>5006110.49</v>
      </c>
      <c r="K115" s="54">
        <f t="shared" si="42"/>
        <v>4776848.91</v>
      </c>
      <c r="L115" s="54">
        <f t="shared" si="42"/>
        <v>5516031.3300000001</v>
      </c>
      <c r="M115" s="54">
        <f t="shared" si="42"/>
        <v>3844332.47</v>
      </c>
      <c r="N115" s="54">
        <f t="shared" si="42"/>
        <v>3844332.47</v>
      </c>
      <c r="O115" s="84" t="s">
        <v>48</v>
      </c>
      <c r="P115" s="84" t="s">
        <v>48</v>
      </c>
      <c r="Q115" s="84" t="s">
        <v>48</v>
      </c>
      <c r="R115" s="84" t="s">
        <v>48</v>
      </c>
      <c r="S115" s="84" t="s">
        <v>48</v>
      </c>
      <c r="T115" s="84" t="s">
        <v>48</v>
      </c>
      <c r="U115" s="84" t="s">
        <v>48</v>
      </c>
      <c r="V115" s="84" t="s">
        <v>48</v>
      </c>
      <c r="W115" s="84" t="s">
        <v>48</v>
      </c>
      <c r="X115" s="84" t="s">
        <v>48</v>
      </c>
    </row>
    <row r="116" spans="1:24" ht="45" hidden="1" x14ac:dyDescent="0.25">
      <c r="A116" s="99"/>
      <c r="B116" s="161"/>
      <c r="C116" s="99"/>
      <c r="D116" s="99"/>
      <c r="E116" s="82"/>
      <c r="F116" s="53" t="s">
        <v>60</v>
      </c>
      <c r="G116" s="54">
        <f t="shared" ref="G116:G135" si="43">H116+I116+J116+K116+L116+M116+N116</f>
        <v>31138704.549999997</v>
      </c>
      <c r="H116" s="54">
        <v>3975137.93</v>
      </c>
      <c r="I116" s="54">
        <v>4304181.6500000004</v>
      </c>
      <c r="J116" s="54">
        <v>4877839.79</v>
      </c>
      <c r="K116" s="54">
        <v>4776848.91</v>
      </c>
      <c r="L116" s="54">
        <v>5516031.3300000001</v>
      </c>
      <c r="M116" s="54">
        <v>3844332.47</v>
      </c>
      <c r="N116" s="54">
        <v>3844332.47</v>
      </c>
      <c r="O116" s="84"/>
      <c r="P116" s="84"/>
      <c r="Q116" s="84"/>
      <c r="R116" s="84"/>
      <c r="S116" s="84"/>
      <c r="T116" s="84"/>
      <c r="U116" s="84"/>
      <c r="V116" s="84"/>
      <c r="W116" s="84"/>
      <c r="X116" s="84"/>
    </row>
    <row r="117" spans="1:24" ht="35.450000000000003" hidden="1" customHeight="1" x14ac:dyDescent="0.25">
      <c r="A117" s="100"/>
      <c r="B117" s="162"/>
      <c r="C117" s="100"/>
      <c r="D117" s="100"/>
      <c r="E117" s="83"/>
      <c r="F117" s="55" t="s">
        <v>61</v>
      </c>
      <c r="G117" s="54">
        <f t="shared" si="43"/>
        <v>128270.7</v>
      </c>
      <c r="H117" s="54">
        <v>0</v>
      </c>
      <c r="I117" s="54">
        <v>0</v>
      </c>
      <c r="J117" s="54">
        <v>128270.7</v>
      </c>
      <c r="K117" s="54">
        <v>0</v>
      </c>
      <c r="L117" s="54">
        <v>0</v>
      </c>
      <c r="M117" s="54">
        <v>0</v>
      </c>
      <c r="N117" s="54">
        <v>0</v>
      </c>
      <c r="O117" s="84"/>
      <c r="P117" s="84"/>
      <c r="Q117" s="84"/>
      <c r="R117" s="84"/>
      <c r="S117" s="84"/>
      <c r="T117" s="84"/>
      <c r="U117" s="84"/>
      <c r="V117" s="84"/>
      <c r="W117" s="84"/>
      <c r="X117" s="84"/>
    </row>
    <row r="118" spans="1:24" ht="22.5" hidden="1" customHeight="1" x14ac:dyDescent="0.25">
      <c r="A118" s="98">
        <v>35</v>
      </c>
      <c r="B118" s="160" t="s">
        <v>210</v>
      </c>
      <c r="C118" s="98">
        <v>2020</v>
      </c>
      <c r="D118" s="98">
        <v>2026</v>
      </c>
      <c r="E118" s="81" t="s">
        <v>28</v>
      </c>
      <c r="F118" s="53" t="s">
        <v>49</v>
      </c>
      <c r="G118" s="54">
        <f>H118+I118+J118+K118+L118+M118+N118</f>
        <v>6323290.3100000005</v>
      </c>
      <c r="H118" s="54">
        <f>H119+H120</f>
        <v>413568.89</v>
      </c>
      <c r="I118" s="54">
        <f t="shared" ref="I118:N118" si="44">I119+I120</f>
        <v>838887.82</v>
      </c>
      <c r="J118" s="54">
        <f t="shared" si="44"/>
        <v>897765.6</v>
      </c>
      <c r="K118" s="54">
        <f t="shared" si="44"/>
        <v>1106551.6399999999</v>
      </c>
      <c r="L118" s="54">
        <f t="shared" si="44"/>
        <v>1278468.3600000001</v>
      </c>
      <c r="M118" s="54">
        <f t="shared" si="44"/>
        <v>894024</v>
      </c>
      <c r="N118" s="54">
        <f t="shared" si="44"/>
        <v>894024</v>
      </c>
      <c r="O118" s="164" t="s">
        <v>126</v>
      </c>
      <c r="P118" s="164" t="s">
        <v>127</v>
      </c>
      <c r="Q118" s="84">
        <f>R118+S118+T118+U118+V118+W118+X118</f>
        <v>1131</v>
      </c>
      <c r="R118" s="84">
        <v>150</v>
      </c>
      <c r="S118" s="84">
        <v>200</v>
      </c>
      <c r="T118" s="84">
        <v>143</v>
      </c>
      <c r="U118" s="84">
        <v>158</v>
      </c>
      <c r="V118" s="84">
        <v>180</v>
      </c>
      <c r="W118" s="84">
        <v>150</v>
      </c>
      <c r="X118" s="84">
        <v>150</v>
      </c>
    </row>
    <row r="119" spans="1:24" ht="45" hidden="1" x14ac:dyDescent="0.25">
      <c r="A119" s="99"/>
      <c r="B119" s="161"/>
      <c r="C119" s="99"/>
      <c r="D119" s="99"/>
      <c r="E119" s="82"/>
      <c r="F119" s="53" t="s">
        <v>60</v>
      </c>
      <c r="G119" s="54">
        <f t="shared" si="43"/>
        <v>0</v>
      </c>
      <c r="H119" s="54">
        <v>0</v>
      </c>
      <c r="I119" s="54">
        <v>0</v>
      </c>
      <c r="J119" s="54">
        <v>0</v>
      </c>
      <c r="K119" s="54">
        <v>0</v>
      </c>
      <c r="L119" s="54">
        <v>0</v>
      </c>
      <c r="M119" s="54">
        <v>0</v>
      </c>
      <c r="N119" s="54">
        <v>0</v>
      </c>
      <c r="O119" s="164"/>
      <c r="P119" s="164"/>
      <c r="Q119" s="84"/>
      <c r="R119" s="84"/>
      <c r="S119" s="84"/>
      <c r="T119" s="84"/>
      <c r="U119" s="84"/>
      <c r="V119" s="84"/>
      <c r="W119" s="84"/>
      <c r="X119" s="84"/>
    </row>
    <row r="120" spans="1:24" ht="29.45" hidden="1" customHeight="1" x14ac:dyDescent="0.25">
      <c r="A120" s="100"/>
      <c r="B120" s="162"/>
      <c r="C120" s="100"/>
      <c r="D120" s="100"/>
      <c r="E120" s="83"/>
      <c r="F120" s="55" t="s">
        <v>61</v>
      </c>
      <c r="G120" s="54">
        <f t="shared" si="43"/>
        <v>6323290.3100000005</v>
      </c>
      <c r="H120" s="54">
        <v>413568.89</v>
      </c>
      <c r="I120" s="54">
        <v>838887.82</v>
      </c>
      <c r="J120" s="54">
        <v>897765.6</v>
      </c>
      <c r="K120" s="54">
        <v>1106551.6399999999</v>
      </c>
      <c r="L120" s="54">
        <v>1278468.3600000001</v>
      </c>
      <c r="M120" s="54">
        <v>894024</v>
      </c>
      <c r="N120" s="54">
        <v>894024</v>
      </c>
      <c r="O120" s="164"/>
      <c r="P120" s="164"/>
      <c r="Q120" s="84"/>
      <c r="R120" s="84"/>
      <c r="S120" s="84"/>
      <c r="T120" s="84"/>
      <c r="U120" s="84"/>
      <c r="V120" s="84"/>
      <c r="W120" s="84"/>
      <c r="X120" s="84"/>
    </row>
    <row r="121" spans="1:24" ht="31.15" hidden="1" customHeight="1" x14ac:dyDescent="0.25">
      <c r="A121" s="98">
        <v>36</v>
      </c>
      <c r="B121" s="160" t="s">
        <v>128</v>
      </c>
      <c r="C121" s="98">
        <v>2020</v>
      </c>
      <c r="D121" s="98">
        <v>2021</v>
      </c>
      <c r="E121" s="81" t="s">
        <v>28</v>
      </c>
      <c r="F121" s="53" t="s">
        <v>49</v>
      </c>
      <c r="G121" s="54">
        <f t="shared" si="43"/>
        <v>61790.64</v>
      </c>
      <c r="H121" s="54">
        <f>H122+H123</f>
        <v>61790.64</v>
      </c>
      <c r="I121" s="54">
        <f t="shared" ref="I121:N121" si="45">I122+I123</f>
        <v>0</v>
      </c>
      <c r="J121" s="54">
        <f t="shared" si="45"/>
        <v>0</v>
      </c>
      <c r="K121" s="54">
        <f t="shared" si="45"/>
        <v>0</v>
      </c>
      <c r="L121" s="54">
        <f t="shared" si="45"/>
        <v>0</v>
      </c>
      <c r="M121" s="54">
        <f t="shared" si="45"/>
        <v>0</v>
      </c>
      <c r="N121" s="54">
        <f t="shared" si="45"/>
        <v>0</v>
      </c>
      <c r="O121" s="164" t="s">
        <v>71</v>
      </c>
      <c r="P121" s="84" t="s">
        <v>97</v>
      </c>
      <c r="Q121" s="84">
        <v>80</v>
      </c>
      <c r="R121" s="84">
        <v>80</v>
      </c>
      <c r="S121" s="84" t="s">
        <v>48</v>
      </c>
      <c r="T121" s="84" t="s">
        <v>48</v>
      </c>
      <c r="U121" s="84" t="s">
        <v>48</v>
      </c>
      <c r="V121" s="84" t="s">
        <v>48</v>
      </c>
      <c r="W121" s="84" t="s">
        <v>48</v>
      </c>
      <c r="X121" s="84" t="s">
        <v>48</v>
      </c>
    </row>
    <row r="122" spans="1:24" ht="45" hidden="1" x14ac:dyDescent="0.25">
      <c r="A122" s="99"/>
      <c r="B122" s="161"/>
      <c r="C122" s="99"/>
      <c r="D122" s="99"/>
      <c r="E122" s="82"/>
      <c r="F122" s="53" t="s">
        <v>60</v>
      </c>
      <c r="G122" s="54">
        <f t="shared" si="43"/>
        <v>0</v>
      </c>
      <c r="H122" s="54">
        <v>0</v>
      </c>
      <c r="I122" s="54">
        <v>0</v>
      </c>
      <c r="J122" s="54">
        <v>0</v>
      </c>
      <c r="K122" s="54">
        <v>0</v>
      </c>
      <c r="L122" s="54">
        <v>0</v>
      </c>
      <c r="M122" s="54">
        <v>0</v>
      </c>
      <c r="N122" s="54">
        <v>0</v>
      </c>
      <c r="O122" s="164"/>
      <c r="P122" s="84" t="s">
        <v>48</v>
      </c>
      <c r="Q122" s="84" t="s">
        <v>48</v>
      </c>
      <c r="R122" s="84" t="s">
        <v>48</v>
      </c>
      <c r="S122" s="84" t="s">
        <v>48</v>
      </c>
      <c r="T122" s="84" t="s">
        <v>48</v>
      </c>
      <c r="U122" s="84" t="s">
        <v>48</v>
      </c>
      <c r="V122" s="84" t="s">
        <v>48</v>
      </c>
      <c r="W122" s="84" t="s">
        <v>48</v>
      </c>
      <c r="X122" s="84" t="s">
        <v>48</v>
      </c>
    </row>
    <row r="123" spans="1:24" ht="36.6" hidden="1" customHeight="1" x14ac:dyDescent="0.25">
      <c r="A123" s="100"/>
      <c r="B123" s="162"/>
      <c r="C123" s="100"/>
      <c r="D123" s="100"/>
      <c r="E123" s="83"/>
      <c r="F123" s="55" t="s">
        <v>61</v>
      </c>
      <c r="G123" s="54">
        <f t="shared" si="43"/>
        <v>61790.64</v>
      </c>
      <c r="H123" s="54">
        <v>61790.64</v>
      </c>
      <c r="I123" s="54">
        <v>0</v>
      </c>
      <c r="J123" s="54">
        <v>0</v>
      </c>
      <c r="K123" s="54">
        <v>0</v>
      </c>
      <c r="L123" s="54">
        <v>0</v>
      </c>
      <c r="M123" s="54">
        <v>0</v>
      </c>
      <c r="N123" s="54">
        <v>0</v>
      </c>
      <c r="O123" s="164"/>
      <c r="P123" s="84" t="s">
        <v>48</v>
      </c>
      <c r="Q123" s="84" t="s">
        <v>48</v>
      </c>
      <c r="R123" s="84" t="s">
        <v>48</v>
      </c>
      <c r="S123" s="84" t="s">
        <v>48</v>
      </c>
      <c r="T123" s="84" t="s">
        <v>48</v>
      </c>
      <c r="U123" s="84" t="s">
        <v>48</v>
      </c>
      <c r="V123" s="84" t="s">
        <v>48</v>
      </c>
      <c r="W123" s="84" t="s">
        <v>48</v>
      </c>
      <c r="X123" s="84" t="s">
        <v>48</v>
      </c>
    </row>
    <row r="124" spans="1:24" ht="26.45" hidden="1" customHeight="1" x14ac:dyDescent="0.25">
      <c r="A124" s="98">
        <v>37</v>
      </c>
      <c r="B124" s="160" t="s">
        <v>129</v>
      </c>
      <c r="C124" s="98">
        <v>2020</v>
      </c>
      <c r="D124" s="98">
        <v>2026</v>
      </c>
      <c r="E124" s="81" t="s">
        <v>28</v>
      </c>
      <c r="F124" s="53" t="s">
        <v>49</v>
      </c>
      <c r="G124" s="54">
        <f t="shared" si="43"/>
        <v>21084448.849999998</v>
      </c>
      <c r="H124" s="54">
        <f>H125+H126</f>
        <v>3006511.52</v>
      </c>
      <c r="I124" s="54">
        <f t="shared" ref="I124:N124" si="46">I125+I126</f>
        <v>4320840.0999999996</v>
      </c>
      <c r="J124" s="54">
        <f t="shared" si="46"/>
        <v>5378673.5999999996</v>
      </c>
      <c r="K124" s="54">
        <f t="shared" si="46"/>
        <v>5295923.63</v>
      </c>
      <c r="L124" s="54">
        <f t="shared" si="46"/>
        <v>2282500</v>
      </c>
      <c r="M124" s="54">
        <f t="shared" si="46"/>
        <v>400000</v>
      </c>
      <c r="N124" s="54">
        <f t="shared" si="46"/>
        <v>400000</v>
      </c>
      <c r="O124" s="163" t="s">
        <v>70</v>
      </c>
      <c r="P124" s="163" t="s">
        <v>67</v>
      </c>
      <c r="Q124" s="98">
        <f>R124+S124+T124+U124+V124+W124+X124</f>
        <v>7.83</v>
      </c>
      <c r="R124" s="84">
        <v>0.81</v>
      </c>
      <c r="S124" s="84">
        <v>1.2</v>
      </c>
      <c r="T124" s="84">
        <v>1.4</v>
      </c>
      <c r="U124" s="84">
        <v>1.4</v>
      </c>
      <c r="V124" s="84">
        <v>1.4</v>
      </c>
      <c r="W124" s="84">
        <v>0.81</v>
      </c>
      <c r="X124" s="84">
        <v>0.81</v>
      </c>
    </row>
    <row r="125" spans="1:24" ht="45" hidden="1" x14ac:dyDescent="0.25">
      <c r="A125" s="99"/>
      <c r="B125" s="161"/>
      <c r="C125" s="99"/>
      <c r="D125" s="99"/>
      <c r="E125" s="82"/>
      <c r="F125" s="53" t="s">
        <v>60</v>
      </c>
      <c r="G125" s="54">
        <f t="shared" si="43"/>
        <v>8077063.5</v>
      </c>
      <c r="H125" s="54">
        <v>540619.52000000002</v>
      </c>
      <c r="I125" s="54">
        <v>1382022</v>
      </c>
      <c r="J125" s="54">
        <v>1532921.98</v>
      </c>
      <c r="K125" s="54">
        <v>1539000</v>
      </c>
      <c r="L125" s="54">
        <v>2282500</v>
      </c>
      <c r="M125" s="54">
        <v>400000</v>
      </c>
      <c r="N125" s="54">
        <v>400000</v>
      </c>
      <c r="O125" s="101"/>
      <c r="P125" s="163"/>
      <c r="Q125" s="99"/>
      <c r="R125" s="84"/>
      <c r="S125" s="84"/>
      <c r="T125" s="84"/>
      <c r="U125" s="84"/>
      <c r="V125" s="84"/>
      <c r="W125" s="84"/>
      <c r="X125" s="84"/>
    </row>
    <row r="126" spans="1:24" ht="31.15" hidden="1" customHeight="1" x14ac:dyDescent="0.25">
      <c r="A126" s="100"/>
      <c r="B126" s="162"/>
      <c r="C126" s="100"/>
      <c r="D126" s="100"/>
      <c r="E126" s="83"/>
      <c r="F126" s="55" t="s">
        <v>61</v>
      </c>
      <c r="G126" s="54">
        <f t="shared" si="43"/>
        <v>13007385.349999998</v>
      </c>
      <c r="H126" s="54">
        <v>2465892</v>
      </c>
      <c r="I126" s="54">
        <v>2938818.1</v>
      </c>
      <c r="J126" s="54">
        <v>3845751.62</v>
      </c>
      <c r="K126" s="54">
        <v>3756923.63</v>
      </c>
      <c r="L126" s="54">
        <v>0</v>
      </c>
      <c r="M126" s="54">
        <v>0</v>
      </c>
      <c r="N126" s="54">
        <v>0</v>
      </c>
      <c r="O126" s="101"/>
      <c r="P126" s="163"/>
      <c r="Q126" s="100"/>
      <c r="R126" s="84"/>
      <c r="S126" s="84"/>
      <c r="T126" s="84"/>
      <c r="U126" s="84"/>
      <c r="V126" s="84"/>
      <c r="W126" s="84"/>
      <c r="X126" s="84"/>
    </row>
    <row r="127" spans="1:24" ht="50.25" hidden="1" customHeight="1" x14ac:dyDescent="0.25">
      <c r="A127" s="98">
        <v>38</v>
      </c>
      <c r="B127" s="160" t="s">
        <v>338</v>
      </c>
      <c r="C127" s="98">
        <v>2020</v>
      </c>
      <c r="D127" s="98">
        <v>2026</v>
      </c>
      <c r="E127" s="81" t="s">
        <v>28</v>
      </c>
      <c r="F127" s="53" t="s">
        <v>49</v>
      </c>
      <c r="G127" s="54">
        <f t="shared" si="43"/>
        <v>151676.60999999999</v>
      </c>
      <c r="H127" s="54">
        <f>H128+H129</f>
        <v>55348</v>
      </c>
      <c r="I127" s="54">
        <f t="shared" ref="I127:N127" si="47">I128+I129</f>
        <v>69814.81</v>
      </c>
      <c r="J127" s="54">
        <f t="shared" si="47"/>
        <v>0</v>
      </c>
      <c r="K127" s="54">
        <f t="shared" si="47"/>
        <v>15513.8</v>
      </c>
      <c r="L127" s="54">
        <f t="shared" si="47"/>
        <v>1000</v>
      </c>
      <c r="M127" s="54">
        <f t="shared" si="47"/>
        <v>5000</v>
      </c>
      <c r="N127" s="54">
        <f t="shared" si="47"/>
        <v>5000</v>
      </c>
      <c r="O127" s="160" t="s">
        <v>90</v>
      </c>
      <c r="P127" s="84" t="s">
        <v>108</v>
      </c>
      <c r="Q127" s="84">
        <f>R127+S127+T127+U127+V127+W127+X127</f>
        <v>26</v>
      </c>
      <c r="R127" s="84">
        <v>5</v>
      </c>
      <c r="S127" s="84">
        <v>7</v>
      </c>
      <c r="T127" s="84">
        <v>0</v>
      </c>
      <c r="U127" s="84">
        <v>2</v>
      </c>
      <c r="V127" s="84">
        <v>2</v>
      </c>
      <c r="W127" s="84">
        <v>5</v>
      </c>
      <c r="X127" s="84">
        <v>5</v>
      </c>
    </row>
    <row r="128" spans="1:24" ht="50.25" hidden="1" customHeight="1" x14ac:dyDescent="0.25">
      <c r="A128" s="99"/>
      <c r="B128" s="161"/>
      <c r="C128" s="99"/>
      <c r="D128" s="99"/>
      <c r="E128" s="82"/>
      <c r="F128" s="53" t="s">
        <v>60</v>
      </c>
      <c r="G128" s="54">
        <f t="shared" si="43"/>
        <v>21553.48</v>
      </c>
      <c r="H128" s="54">
        <v>553.48</v>
      </c>
      <c r="I128" s="54">
        <v>5000</v>
      </c>
      <c r="J128" s="54">
        <v>0</v>
      </c>
      <c r="K128" s="54">
        <v>5000</v>
      </c>
      <c r="L128" s="54">
        <v>1000</v>
      </c>
      <c r="M128" s="54">
        <v>5000</v>
      </c>
      <c r="N128" s="54">
        <v>5000</v>
      </c>
      <c r="O128" s="161"/>
      <c r="P128" s="84" t="s">
        <v>48</v>
      </c>
      <c r="Q128" s="84"/>
      <c r="R128" s="84" t="s">
        <v>48</v>
      </c>
      <c r="S128" s="84" t="s">
        <v>48</v>
      </c>
      <c r="T128" s="84" t="s">
        <v>48</v>
      </c>
      <c r="U128" s="84" t="s">
        <v>48</v>
      </c>
      <c r="V128" s="84" t="s">
        <v>48</v>
      </c>
      <c r="W128" s="84" t="s">
        <v>48</v>
      </c>
      <c r="X128" s="84" t="s">
        <v>48</v>
      </c>
    </row>
    <row r="129" spans="1:24" ht="60.75" hidden="1" customHeight="1" x14ac:dyDescent="0.25">
      <c r="A129" s="100"/>
      <c r="B129" s="162"/>
      <c r="C129" s="100"/>
      <c r="D129" s="100"/>
      <c r="E129" s="83"/>
      <c r="F129" s="55" t="s">
        <v>61</v>
      </c>
      <c r="G129" s="54">
        <f t="shared" si="43"/>
        <v>130123.12999999999</v>
      </c>
      <c r="H129" s="54">
        <v>54794.52</v>
      </c>
      <c r="I129" s="54">
        <v>64814.81</v>
      </c>
      <c r="J129" s="54">
        <v>0</v>
      </c>
      <c r="K129" s="54">
        <v>10513.8</v>
      </c>
      <c r="L129" s="54">
        <v>0</v>
      </c>
      <c r="M129" s="54">
        <v>0</v>
      </c>
      <c r="N129" s="54">
        <v>0</v>
      </c>
      <c r="O129" s="162"/>
      <c r="P129" s="84" t="s">
        <v>48</v>
      </c>
      <c r="Q129" s="84"/>
      <c r="R129" s="84" t="s">
        <v>48</v>
      </c>
      <c r="S129" s="84" t="s">
        <v>48</v>
      </c>
      <c r="T129" s="84" t="s">
        <v>48</v>
      </c>
      <c r="U129" s="84" t="s">
        <v>48</v>
      </c>
      <c r="V129" s="84" t="s">
        <v>48</v>
      </c>
      <c r="W129" s="84" t="s">
        <v>48</v>
      </c>
      <c r="X129" s="84" t="s">
        <v>48</v>
      </c>
    </row>
    <row r="130" spans="1:24" ht="21.6" hidden="1" customHeight="1" x14ac:dyDescent="0.25">
      <c r="A130" s="98">
        <v>39</v>
      </c>
      <c r="B130" s="160" t="s">
        <v>130</v>
      </c>
      <c r="C130" s="98">
        <v>2020</v>
      </c>
      <c r="D130" s="98">
        <v>2026</v>
      </c>
      <c r="E130" s="81" t="s">
        <v>28</v>
      </c>
      <c r="F130" s="53" t="s">
        <v>49</v>
      </c>
      <c r="G130" s="54">
        <f t="shared" si="43"/>
        <v>505000</v>
      </c>
      <c r="H130" s="54">
        <f>H131+H132</f>
        <v>25000</v>
      </c>
      <c r="I130" s="54">
        <f t="shared" ref="I130:N130" si="48">I131+I132</f>
        <v>80000</v>
      </c>
      <c r="J130" s="54">
        <f t="shared" si="48"/>
        <v>100000</v>
      </c>
      <c r="K130" s="54">
        <f t="shared" si="48"/>
        <v>100000</v>
      </c>
      <c r="L130" s="54">
        <f t="shared" si="48"/>
        <v>100000</v>
      </c>
      <c r="M130" s="54">
        <f t="shared" si="48"/>
        <v>50000</v>
      </c>
      <c r="N130" s="54">
        <f t="shared" si="48"/>
        <v>50000</v>
      </c>
      <c r="O130" s="163" t="s">
        <v>52</v>
      </c>
      <c r="P130" s="84" t="s">
        <v>108</v>
      </c>
      <c r="Q130" s="98">
        <f>R130+S130+T130+U130+V130+W130+X130</f>
        <v>164</v>
      </c>
      <c r="R130" s="98">
        <v>21</v>
      </c>
      <c r="S130" s="98">
        <v>15</v>
      </c>
      <c r="T130" s="98">
        <v>21</v>
      </c>
      <c r="U130" s="98">
        <v>35</v>
      </c>
      <c r="V130" s="98">
        <v>30</v>
      </c>
      <c r="W130" s="98">
        <v>21</v>
      </c>
      <c r="X130" s="98">
        <v>21</v>
      </c>
    </row>
    <row r="131" spans="1:24" ht="45" hidden="1" x14ac:dyDescent="0.25">
      <c r="A131" s="99"/>
      <c r="B131" s="161"/>
      <c r="C131" s="99"/>
      <c r="D131" s="99"/>
      <c r="E131" s="82"/>
      <c r="F131" s="53" t="s">
        <v>60</v>
      </c>
      <c r="G131" s="54">
        <f t="shared" si="43"/>
        <v>505000</v>
      </c>
      <c r="H131" s="54">
        <v>25000</v>
      </c>
      <c r="I131" s="54">
        <v>80000</v>
      </c>
      <c r="J131" s="54">
        <v>100000</v>
      </c>
      <c r="K131" s="54">
        <v>100000</v>
      </c>
      <c r="L131" s="54">
        <v>100000</v>
      </c>
      <c r="M131" s="54">
        <v>50000</v>
      </c>
      <c r="N131" s="54">
        <v>50000</v>
      </c>
      <c r="O131" s="101"/>
      <c r="P131" s="84" t="s">
        <v>48</v>
      </c>
      <c r="Q131" s="99"/>
      <c r="R131" s="99"/>
      <c r="S131" s="99"/>
      <c r="T131" s="99"/>
      <c r="U131" s="99"/>
      <c r="V131" s="99"/>
      <c r="W131" s="99"/>
      <c r="X131" s="99"/>
    </row>
    <row r="132" spans="1:24" ht="34.15" hidden="1" customHeight="1" x14ac:dyDescent="0.25">
      <c r="A132" s="100"/>
      <c r="B132" s="162"/>
      <c r="C132" s="100"/>
      <c r="D132" s="100"/>
      <c r="E132" s="83"/>
      <c r="F132" s="55" t="s">
        <v>61</v>
      </c>
      <c r="G132" s="54">
        <f t="shared" si="43"/>
        <v>0</v>
      </c>
      <c r="H132" s="54">
        <v>0</v>
      </c>
      <c r="I132" s="54">
        <v>0</v>
      </c>
      <c r="J132" s="54">
        <v>0</v>
      </c>
      <c r="K132" s="54">
        <v>0</v>
      </c>
      <c r="L132" s="54">
        <v>0</v>
      </c>
      <c r="M132" s="54">
        <v>0</v>
      </c>
      <c r="N132" s="54">
        <v>0</v>
      </c>
      <c r="O132" s="101"/>
      <c r="P132" s="84" t="s">
        <v>48</v>
      </c>
      <c r="Q132" s="100"/>
      <c r="R132" s="100"/>
      <c r="S132" s="100"/>
      <c r="T132" s="100"/>
      <c r="U132" s="100"/>
      <c r="V132" s="100"/>
      <c r="W132" s="100"/>
      <c r="X132" s="100"/>
    </row>
    <row r="133" spans="1:24" ht="22.5" hidden="1" customHeight="1" x14ac:dyDescent="0.25">
      <c r="A133" s="98">
        <v>40</v>
      </c>
      <c r="B133" s="160" t="s">
        <v>168</v>
      </c>
      <c r="C133" s="98">
        <v>2020</v>
      </c>
      <c r="D133" s="98">
        <v>2026</v>
      </c>
      <c r="E133" s="81" t="s">
        <v>28</v>
      </c>
      <c r="F133" s="53" t="s">
        <v>49</v>
      </c>
      <c r="G133" s="54">
        <f t="shared" si="43"/>
        <v>1387552</v>
      </c>
      <c r="H133" s="54">
        <f>H134+H135</f>
        <v>201827</v>
      </c>
      <c r="I133" s="54">
        <f t="shared" ref="I133:N133" si="49">I134+I135</f>
        <v>200000</v>
      </c>
      <c r="J133" s="54">
        <f t="shared" si="49"/>
        <v>185725</v>
      </c>
      <c r="K133" s="54">
        <f t="shared" si="49"/>
        <v>200000</v>
      </c>
      <c r="L133" s="54">
        <f t="shared" si="49"/>
        <v>200000</v>
      </c>
      <c r="M133" s="54">
        <f t="shared" si="49"/>
        <v>200000</v>
      </c>
      <c r="N133" s="54">
        <f t="shared" si="49"/>
        <v>200000</v>
      </c>
      <c r="O133" s="160" t="s">
        <v>52</v>
      </c>
      <c r="P133" s="84" t="s">
        <v>108</v>
      </c>
      <c r="Q133" s="84">
        <f>R133+S133+T133+U133+V133+W133+X133</f>
        <v>724</v>
      </c>
      <c r="R133" s="84">
        <v>100</v>
      </c>
      <c r="S133" s="84">
        <v>100</v>
      </c>
      <c r="T133" s="84">
        <v>100</v>
      </c>
      <c r="U133" s="84">
        <v>114</v>
      </c>
      <c r="V133" s="84">
        <v>110</v>
      </c>
      <c r="W133" s="84">
        <v>100</v>
      </c>
      <c r="X133" s="84">
        <v>100</v>
      </c>
    </row>
    <row r="134" spans="1:24" ht="45" hidden="1" x14ac:dyDescent="0.25">
      <c r="A134" s="99"/>
      <c r="B134" s="161"/>
      <c r="C134" s="99"/>
      <c r="D134" s="99"/>
      <c r="E134" s="82"/>
      <c r="F134" s="53" t="s">
        <v>50</v>
      </c>
      <c r="G134" s="54">
        <f t="shared" si="43"/>
        <v>1387552</v>
      </c>
      <c r="H134" s="54">
        <v>201827</v>
      </c>
      <c r="I134" s="54">
        <v>200000</v>
      </c>
      <c r="J134" s="54">
        <v>185725</v>
      </c>
      <c r="K134" s="54">
        <v>200000</v>
      </c>
      <c r="L134" s="54">
        <v>200000</v>
      </c>
      <c r="M134" s="54">
        <v>200000</v>
      </c>
      <c r="N134" s="54">
        <v>200000</v>
      </c>
      <c r="O134" s="161"/>
      <c r="P134" s="84"/>
      <c r="Q134" s="84"/>
      <c r="R134" s="84"/>
      <c r="S134" s="84"/>
      <c r="T134" s="84"/>
      <c r="U134" s="84"/>
      <c r="V134" s="84"/>
      <c r="W134" s="84"/>
      <c r="X134" s="84"/>
    </row>
    <row r="135" spans="1:24" ht="33.75" hidden="1" x14ac:dyDescent="0.25">
      <c r="A135" s="100"/>
      <c r="B135" s="162"/>
      <c r="C135" s="100"/>
      <c r="D135" s="100"/>
      <c r="E135" s="83"/>
      <c r="F135" s="53" t="s">
        <v>51</v>
      </c>
      <c r="G135" s="54">
        <f t="shared" si="43"/>
        <v>0</v>
      </c>
      <c r="H135" s="54">
        <v>0</v>
      </c>
      <c r="I135" s="54">
        <v>0</v>
      </c>
      <c r="J135" s="54">
        <v>0</v>
      </c>
      <c r="K135" s="54">
        <v>0</v>
      </c>
      <c r="L135" s="54">
        <v>0</v>
      </c>
      <c r="M135" s="54">
        <v>0</v>
      </c>
      <c r="N135" s="54">
        <v>0</v>
      </c>
      <c r="O135" s="162"/>
      <c r="P135" s="84"/>
      <c r="Q135" s="84"/>
      <c r="R135" s="84"/>
      <c r="S135" s="84"/>
      <c r="T135" s="84"/>
      <c r="U135" s="84"/>
      <c r="V135" s="84"/>
      <c r="W135" s="84"/>
      <c r="X135" s="84"/>
    </row>
    <row r="136" spans="1:24" ht="32.450000000000003" hidden="1" customHeight="1" x14ac:dyDescent="0.25">
      <c r="A136" s="98">
        <v>41</v>
      </c>
      <c r="B136" s="160" t="s">
        <v>169</v>
      </c>
      <c r="C136" s="98">
        <v>2020</v>
      </c>
      <c r="D136" s="98">
        <v>2026</v>
      </c>
      <c r="E136" s="81" t="s">
        <v>28</v>
      </c>
      <c r="F136" s="53" t="s">
        <v>49</v>
      </c>
      <c r="G136" s="54" t="s">
        <v>48</v>
      </c>
      <c r="H136" s="54" t="s">
        <v>48</v>
      </c>
      <c r="I136" s="54" t="s">
        <v>48</v>
      </c>
      <c r="J136" s="54" t="s">
        <v>48</v>
      </c>
      <c r="K136" s="54" t="s">
        <v>48</v>
      </c>
      <c r="L136" s="54" t="s">
        <v>48</v>
      </c>
      <c r="M136" s="54" t="s">
        <v>48</v>
      </c>
      <c r="N136" s="54" t="s">
        <v>48</v>
      </c>
      <c r="O136" s="160" t="s">
        <v>131</v>
      </c>
      <c r="P136" s="84" t="s">
        <v>97</v>
      </c>
      <c r="Q136" s="84" t="s">
        <v>48</v>
      </c>
      <c r="R136" s="84">
        <v>102</v>
      </c>
      <c r="S136" s="84">
        <v>99.3</v>
      </c>
      <c r="T136" s="84">
        <v>102.3</v>
      </c>
      <c r="U136" s="84">
        <v>102.5</v>
      </c>
      <c r="V136" s="84">
        <v>102.7</v>
      </c>
      <c r="W136" s="84">
        <v>100.9</v>
      </c>
      <c r="X136" s="84">
        <v>100.7</v>
      </c>
    </row>
    <row r="137" spans="1:24" ht="45" hidden="1" x14ac:dyDescent="0.25">
      <c r="A137" s="99"/>
      <c r="B137" s="161"/>
      <c r="C137" s="99"/>
      <c r="D137" s="99"/>
      <c r="E137" s="82"/>
      <c r="F137" s="53" t="s">
        <v>60</v>
      </c>
      <c r="G137" s="54" t="s">
        <v>48</v>
      </c>
      <c r="H137" s="54" t="s">
        <v>48</v>
      </c>
      <c r="I137" s="54" t="s">
        <v>48</v>
      </c>
      <c r="J137" s="54" t="s">
        <v>48</v>
      </c>
      <c r="K137" s="54" t="s">
        <v>48</v>
      </c>
      <c r="L137" s="54" t="s">
        <v>48</v>
      </c>
      <c r="M137" s="54" t="s">
        <v>48</v>
      </c>
      <c r="N137" s="54" t="s">
        <v>48</v>
      </c>
      <c r="O137" s="161"/>
      <c r="P137" s="84" t="s">
        <v>48</v>
      </c>
      <c r="Q137" s="84" t="s">
        <v>48</v>
      </c>
      <c r="R137" s="84" t="s">
        <v>48</v>
      </c>
      <c r="S137" s="84" t="s">
        <v>48</v>
      </c>
      <c r="T137" s="84" t="s">
        <v>48</v>
      </c>
      <c r="U137" s="84" t="s">
        <v>48</v>
      </c>
      <c r="V137" s="84" t="s">
        <v>48</v>
      </c>
      <c r="W137" s="84" t="s">
        <v>48</v>
      </c>
      <c r="X137" s="84" t="s">
        <v>48</v>
      </c>
    </row>
    <row r="138" spans="1:24" ht="37.15" hidden="1" customHeight="1" x14ac:dyDescent="0.25">
      <c r="A138" s="100"/>
      <c r="B138" s="162"/>
      <c r="C138" s="100"/>
      <c r="D138" s="100"/>
      <c r="E138" s="83"/>
      <c r="F138" s="55" t="s">
        <v>61</v>
      </c>
      <c r="G138" s="54" t="s">
        <v>48</v>
      </c>
      <c r="H138" s="54" t="s">
        <v>48</v>
      </c>
      <c r="I138" s="54" t="s">
        <v>48</v>
      </c>
      <c r="J138" s="54" t="s">
        <v>48</v>
      </c>
      <c r="K138" s="54" t="s">
        <v>48</v>
      </c>
      <c r="L138" s="54" t="s">
        <v>48</v>
      </c>
      <c r="M138" s="54" t="s">
        <v>48</v>
      </c>
      <c r="N138" s="54" t="s">
        <v>48</v>
      </c>
      <c r="O138" s="162"/>
      <c r="P138" s="84" t="s">
        <v>48</v>
      </c>
      <c r="Q138" s="84" t="s">
        <v>48</v>
      </c>
      <c r="R138" s="84" t="s">
        <v>48</v>
      </c>
      <c r="S138" s="84" t="s">
        <v>48</v>
      </c>
      <c r="T138" s="84" t="s">
        <v>48</v>
      </c>
      <c r="U138" s="84" t="s">
        <v>48</v>
      </c>
      <c r="V138" s="84" t="s">
        <v>48</v>
      </c>
      <c r="W138" s="84" t="s">
        <v>48</v>
      </c>
      <c r="X138" s="84" t="s">
        <v>48</v>
      </c>
    </row>
    <row r="139" spans="1:24" ht="23.45" hidden="1" customHeight="1" x14ac:dyDescent="0.25">
      <c r="A139" s="98">
        <v>42</v>
      </c>
      <c r="B139" s="160" t="s">
        <v>170</v>
      </c>
      <c r="C139" s="98">
        <v>2020</v>
      </c>
      <c r="D139" s="98">
        <v>2026</v>
      </c>
      <c r="E139" s="81" t="s">
        <v>28</v>
      </c>
      <c r="F139" s="53" t="s">
        <v>49</v>
      </c>
      <c r="G139" s="54" t="s">
        <v>48</v>
      </c>
      <c r="H139" s="54" t="s">
        <v>48</v>
      </c>
      <c r="I139" s="54" t="s">
        <v>48</v>
      </c>
      <c r="J139" s="54" t="s">
        <v>48</v>
      </c>
      <c r="K139" s="54" t="s">
        <v>48</v>
      </c>
      <c r="L139" s="54" t="s">
        <v>48</v>
      </c>
      <c r="M139" s="54" t="s">
        <v>48</v>
      </c>
      <c r="N139" s="54" t="s">
        <v>48</v>
      </c>
      <c r="O139" s="163" t="s">
        <v>132</v>
      </c>
      <c r="P139" s="84" t="s">
        <v>133</v>
      </c>
      <c r="Q139" s="84">
        <f>R139+S139+T139+U139+V139+W139+X139</f>
        <v>332168</v>
      </c>
      <c r="R139" s="84">
        <v>32900</v>
      </c>
      <c r="S139" s="84">
        <v>32500</v>
      </c>
      <c r="T139" s="84">
        <v>60000</v>
      </c>
      <c r="U139" s="84">
        <v>74068</v>
      </c>
      <c r="V139" s="101">
        <v>65000</v>
      </c>
      <c r="W139" s="101">
        <v>33700</v>
      </c>
      <c r="X139" s="101">
        <v>34000</v>
      </c>
    </row>
    <row r="140" spans="1:24" ht="45" hidden="1" x14ac:dyDescent="0.25">
      <c r="A140" s="99"/>
      <c r="B140" s="161"/>
      <c r="C140" s="99"/>
      <c r="D140" s="99"/>
      <c r="E140" s="82"/>
      <c r="F140" s="53" t="s">
        <v>60</v>
      </c>
      <c r="G140" s="54" t="s">
        <v>48</v>
      </c>
      <c r="H140" s="54" t="s">
        <v>48</v>
      </c>
      <c r="I140" s="54" t="s">
        <v>48</v>
      </c>
      <c r="J140" s="54" t="s">
        <v>48</v>
      </c>
      <c r="K140" s="54" t="s">
        <v>48</v>
      </c>
      <c r="L140" s="54" t="s">
        <v>48</v>
      </c>
      <c r="M140" s="54" t="s">
        <v>48</v>
      </c>
      <c r="N140" s="54" t="s">
        <v>48</v>
      </c>
      <c r="O140" s="101"/>
      <c r="P140" s="84"/>
      <c r="Q140" s="84"/>
      <c r="R140" s="84"/>
      <c r="S140" s="84"/>
      <c r="T140" s="84"/>
      <c r="U140" s="84"/>
      <c r="V140" s="101"/>
      <c r="W140" s="101"/>
      <c r="X140" s="101"/>
    </row>
    <row r="141" spans="1:24" ht="40.15" hidden="1" customHeight="1" x14ac:dyDescent="0.25">
      <c r="A141" s="100"/>
      <c r="B141" s="162"/>
      <c r="C141" s="100"/>
      <c r="D141" s="100"/>
      <c r="E141" s="83"/>
      <c r="F141" s="55" t="s">
        <v>61</v>
      </c>
      <c r="G141" s="54" t="s">
        <v>48</v>
      </c>
      <c r="H141" s="54" t="s">
        <v>48</v>
      </c>
      <c r="I141" s="54" t="s">
        <v>48</v>
      </c>
      <c r="J141" s="54" t="s">
        <v>48</v>
      </c>
      <c r="K141" s="54" t="s">
        <v>48</v>
      </c>
      <c r="L141" s="54" t="s">
        <v>48</v>
      </c>
      <c r="M141" s="54" t="s">
        <v>48</v>
      </c>
      <c r="N141" s="54" t="s">
        <v>48</v>
      </c>
      <c r="O141" s="101"/>
      <c r="P141" s="84"/>
      <c r="Q141" s="84"/>
      <c r="R141" s="84"/>
      <c r="S141" s="84"/>
      <c r="T141" s="84"/>
      <c r="U141" s="84"/>
      <c r="V141" s="101"/>
      <c r="W141" s="101"/>
      <c r="X141" s="101"/>
    </row>
    <row r="142" spans="1:24" ht="22.5" hidden="1" customHeight="1" x14ac:dyDescent="0.25">
      <c r="A142" s="98">
        <v>43</v>
      </c>
      <c r="B142" s="160" t="s">
        <v>171</v>
      </c>
      <c r="C142" s="98">
        <v>2020</v>
      </c>
      <c r="D142" s="98">
        <v>2026</v>
      </c>
      <c r="E142" s="81" t="s">
        <v>28</v>
      </c>
      <c r="F142" s="53" t="s">
        <v>49</v>
      </c>
      <c r="G142" s="54" t="s">
        <v>48</v>
      </c>
      <c r="H142" s="54" t="s">
        <v>48</v>
      </c>
      <c r="I142" s="54" t="s">
        <v>48</v>
      </c>
      <c r="J142" s="54" t="s">
        <v>48</v>
      </c>
      <c r="K142" s="54" t="s">
        <v>48</v>
      </c>
      <c r="L142" s="54" t="s">
        <v>48</v>
      </c>
      <c r="M142" s="54" t="s">
        <v>48</v>
      </c>
      <c r="N142" s="54" t="s">
        <v>48</v>
      </c>
      <c r="O142" s="163" t="s">
        <v>134</v>
      </c>
      <c r="P142" s="84" t="s">
        <v>133</v>
      </c>
      <c r="Q142" s="84">
        <f>R142+S142+T142+U142+V142+W142+X142</f>
        <v>26299</v>
      </c>
      <c r="R142" s="84">
        <v>3740</v>
      </c>
      <c r="S142" s="84">
        <v>3770</v>
      </c>
      <c r="T142" s="84">
        <v>3686</v>
      </c>
      <c r="U142" s="84">
        <v>3603</v>
      </c>
      <c r="V142" s="84">
        <v>3600</v>
      </c>
      <c r="W142" s="84">
        <v>3930</v>
      </c>
      <c r="X142" s="84">
        <v>3970</v>
      </c>
    </row>
    <row r="143" spans="1:24" ht="45" hidden="1" x14ac:dyDescent="0.25">
      <c r="A143" s="99"/>
      <c r="B143" s="161"/>
      <c r="C143" s="99"/>
      <c r="D143" s="99"/>
      <c r="E143" s="82"/>
      <c r="F143" s="53" t="s">
        <v>60</v>
      </c>
      <c r="G143" s="54" t="s">
        <v>48</v>
      </c>
      <c r="H143" s="54" t="s">
        <v>48</v>
      </c>
      <c r="I143" s="54" t="s">
        <v>48</v>
      </c>
      <c r="J143" s="54" t="s">
        <v>48</v>
      </c>
      <c r="K143" s="54" t="s">
        <v>48</v>
      </c>
      <c r="L143" s="54" t="s">
        <v>48</v>
      </c>
      <c r="M143" s="54" t="s">
        <v>48</v>
      </c>
      <c r="N143" s="54" t="s">
        <v>48</v>
      </c>
      <c r="O143" s="101"/>
      <c r="P143" s="84"/>
      <c r="Q143" s="84"/>
      <c r="R143" s="84"/>
      <c r="S143" s="84"/>
      <c r="T143" s="84"/>
      <c r="U143" s="84"/>
      <c r="V143" s="84"/>
      <c r="W143" s="84"/>
      <c r="X143" s="84"/>
    </row>
    <row r="144" spans="1:24" ht="25.9" hidden="1" customHeight="1" x14ac:dyDescent="0.25">
      <c r="A144" s="100"/>
      <c r="B144" s="162"/>
      <c r="C144" s="100"/>
      <c r="D144" s="100"/>
      <c r="E144" s="83"/>
      <c r="F144" s="55" t="s">
        <v>61</v>
      </c>
      <c r="G144" s="54" t="s">
        <v>48</v>
      </c>
      <c r="H144" s="54" t="s">
        <v>48</v>
      </c>
      <c r="I144" s="54" t="s">
        <v>48</v>
      </c>
      <c r="J144" s="54" t="s">
        <v>48</v>
      </c>
      <c r="K144" s="54" t="s">
        <v>48</v>
      </c>
      <c r="L144" s="54" t="s">
        <v>48</v>
      </c>
      <c r="M144" s="54" t="s">
        <v>48</v>
      </c>
      <c r="N144" s="54" t="s">
        <v>48</v>
      </c>
      <c r="O144" s="101"/>
      <c r="P144" s="84"/>
      <c r="Q144" s="84"/>
      <c r="R144" s="84"/>
      <c r="S144" s="84"/>
      <c r="T144" s="84"/>
      <c r="U144" s="84"/>
      <c r="V144" s="84"/>
      <c r="W144" s="84"/>
      <c r="X144" s="84"/>
    </row>
    <row r="145" spans="1:24" ht="22.9" hidden="1" customHeight="1" x14ac:dyDescent="0.25">
      <c r="A145" s="98">
        <v>44</v>
      </c>
      <c r="B145" s="160" t="s">
        <v>172</v>
      </c>
      <c r="C145" s="98">
        <v>2020</v>
      </c>
      <c r="D145" s="98">
        <v>2026</v>
      </c>
      <c r="E145" s="81" t="s">
        <v>28</v>
      </c>
      <c r="F145" s="53" t="s">
        <v>49</v>
      </c>
      <c r="G145" s="54" t="s">
        <v>48</v>
      </c>
      <c r="H145" s="54" t="s">
        <v>48</v>
      </c>
      <c r="I145" s="54" t="s">
        <v>48</v>
      </c>
      <c r="J145" s="54" t="s">
        <v>48</v>
      </c>
      <c r="K145" s="54" t="s">
        <v>48</v>
      </c>
      <c r="L145" s="54" t="s">
        <v>48</v>
      </c>
      <c r="M145" s="54" t="s">
        <v>48</v>
      </c>
      <c r="N145" s="54" t="s">
        <v>48</v>
      </c>
      <c r="O145" s="163" t="s">
        <v>135</v>
      </c>
      <c r="P145" s="84" t="s">
        <v>133</v>
      </c>
      <c r="Q145" s="84">
        <f>R145+S145+T145+U145+V145+W145+X145</f>
        <v>177115</v>
      </c>
      <c r="R145" s="84">
        <v>24700</v>
      </c>
      <c r="S145" s="84">
        <v>24900</v>
      </c>
      <c r="T145" s="84">
        <v>24924</v>
      </c>
      <c r="U145" s="84">
        <v>25491</v>
      </c>
      <c r="V145" s="84">
        <v>25500</v>
      </c>
      <c r="W145" s="84">
        <v>25700</v>
      </c>
      <c r="X145" s="84">
        <v>25900</v>
      </c>
    </row>
    <row r="146" spans="1:24" ht="45" hidden="1" x14ac:dyDescent="0.25">
      <c r="A146" s="99"/>
      <c r="B146" s="161"/>
      <c r="C146" s="99"/>
      <c r="D146" s="99"/>
      <c r="E146" s="82"/>
      <c r="F146" s="53" t="s">
        <v>60</v>
      </c>
      <c r="G146" s="54" t="s">
        <v>48</v>
      </c>
      <c r="H146" s="54" t="s">
        <v>48</v>
      </c>
      <c r="I146" s="54" t="s">
        <v>48</v>
      </c>
      <c r="J146" s="54" t="s">
        <v>48</v>
      </c>
      <c r="K146" s="54" t="s">
        <v>48</v>
      </c>
      <c r="L146" s="54" t="s">
        <v>48</v>
      </c>
      <c r="M146" s="54" t="s">
        <v>48</v>
      </c>
      <c r="N146" s="54" t="s">
        <v>48</v>
      </c>
      <c r="O146" s="101"/>
      <c r="P146" s="84"/>
      <c r="Q146" s="84"/>
      <c r="R146" s="84"/>
      <c r="S146" s="84"/>
      <c r="T146" s="84"/>
      <c r="U146" s="84"/>
      <c r="V146" s="84"/>
      <c r="W146" s="84"/>
      <c r="X146" s="84"/>
    </row>
    <row r="147" spans="1:24" ht="33" hidden="1" customHeight="1" x14ac:dyDescent="0.25">
      <c r="A147" s="100"/>
      <c r="B147" s="162"/>
      <c r="C147" s="100"/>
      <c r="D147" s="100"/>
      <c r="E147" s="83"/>
      <c r="F147" s="55" t="s">
        <v>61</v>
      </c>
      <c r="G147" s="54" t="s">
        <v>48</v>
      </c>
      <c r="H147" s="54" t="s">
        <v>48</v>
      </c>
      <c r="I147" s="54" t="s">
        <v>48</v>
      </c>
      <c r="J147" s="54" t="s">
        <v>48</v>
      </c>
      <c r="K147" s="54" t="s">
        <v>48</v>
      </c>
      <c r="L147" s="54" t="s">
        <v>48</v>
      </c>
      <c r="M147" s="54" t="s">
        <v>48</v>
      </c>
      <c r="N147" s="54" t="s">
        <v>48</v>
      </c>
      <c r="O147" s="101"/>
      <c r="P147" s="84"/>
      <c r="Q147" s="84"/>
      <c r="R147" s="84"/>
      <c r="S147" s="84"/>
      <c r="T147" s="84"/>
      <c r="U147" s="84"/>
      <c r="V147" s="84"/>
      <c r="W147" s="84"/>
      <c r="X147" s="84"/>
    </row>
    <row r="148" spans="1:24" ht="28.9" hidden="1" customHeight="1" x14ac:dyDescent="0.25">
      <c r="A148" s="98">
        <v>45</v>
      </c>
      <c r="B148" s="160" t="s">
        <v>173</v>
      </c>
      <c r="C148" s="98">
        <v>2020</v>
      </c>
      <c r="D148" s="98">
        <v>2026</v>
      </c>
      <c r="E148" s="81" t="s">
        <v>28</v>
      </c>
      <c r="F148" s="53" t="s">
        <v>49</v>
      </c>
      <c r="G148" s="54" t="s">
        <v>48</v>
      </c>
      <c r="H148" s="54" t="s">
        <v>48</v>
      </c>
      <c r="I148" s="54" t="s">
        <v>48</v>
      </c>
      <c r="J148" s="54" t="s">
        <v>48</v>
      </c>
      <c r="K148" s="54" t="s">
        <v>48</v>
      </c>
      <c r="L148" s="54" t="s">
        <v>48</v>
      </c>
      <c r="M148" s="54" t="s">
        <v>48</v>
      </c>
      <c r="N148" s="54" t="s">
        <v>48</v>
      </c>
      <c r="O148" s="163" t="s">
        <v>136</v>
      </c>
      <c r="P148" s="84" t="s">
        <v>137</v>
      </c>
      <c r="Q148" s="84" t="s">
        <v>48</v>
      </c>
      <c r="R148" s="84">
        <v>21500</v>
      </c>
      <c r="S148" s="84">
        <v>23400</v>
      </c>
      <c r="T148" s="84">
        <v>43200</v>
      </c>
      <c r="U148" s="84">
        <v>40054</v>
      </c>
      <c r="V148" s="84">
        <v>27800</v>
      </c>
      <c r="W148" s="84">
        <v>28900</v>
      </c>
      <c r="X148" s="84">
        <v>30800</v>
      </c>
    </row>
    <row r="149" spans="1:24" ht="45" hidden="1" x14ac:dyDescent="0.25">
      <c r="A149" s="99"/>
      <c r="B149" s="161"/>
      <c r="C149" s="99"/>
      <c r="D149" s="99"/>
      <c r="E149" s="82"/>
      <c r="F149" s="53" t="s">
        <v>60</v>
      </c>
      <c r="G149" s="54" t="s">
        <v>48</v>
      </c>
      <c r="H149" s="54" t="s">
        <v>48</v>
      </c>
      <c r="I149" s="54" t="s">
        <v>48</v>
      </c>
      <c r="J149" s="54" t="s">
        <v>48</v>
      </c>
      <c r="K149" s="54" t="s">
        <v>48</v>
      </c>
      <c r="L149" s="54" t="s">
        <v>48</v>
      </c>
      <c r="M149" s="54" t="s">
        <v>48</v>
      </c>
      <c r="N149" s="54" t="s">
        <v>48</v>
      </c>
      <c r="O149" s="101" t="s">
        <v>48</v>
      </c>
      <c r="P149" s="84" t="s">
        <v>48</v>
      </c>
      <c r="Q149" s="84" t="s">
        <v>48</v>
      </c>
      <c r="R149" s="84" t="s">
        <v>48</v>
      </c>
      <c r="S149" s="84" t="s">
        <v>48</v>
      </c>
      <c r="T149" s="84" t="s">
        <v>48</v>
      </c>
      <c r="U149" s="84" t="s">
        <v>48</v>
      </c>
      <c r="V149" s="84" t="s">
        <v>48</v>
      </c>
      <c r="W149" s="84" t="s">
        <v>48</v>
      </c>
      <c r="X149" s="84" t="s">
        <v>48</v>
      </c>
    </row>
    <row r="150" spans="1:24" ht="32.450000000000003" hidden="1" customHeight="1" x14ac:dyDescent="0.25">
      <c r="A150" s="100"/>
      <c r="B150" s="162"/>
      <c r="C150" s="100"/>
      <c r="D150" s="100"/>
      <c r="E150" s="83"/>
      <c r="F150" s="55" t="s">
        <v>61</v>
      </c>
      <c r="G150" s="54" t="s">
        <v>48</v>
      </c>
      <c r="H150" s="54" t="s">
        <v>48</v>
      </c>
      <c r="I150" s="54" t="s">
        <v>48</v>
      </c>
      <c r="J150" s="54" t="s">
        <v>48</v>
      </c>
      <c r="K150" s="54" t="s">
        <v>48</v>
      </c>
      <c r="L150" s="54" t="s">
        <v>48</v>
      </c>
      <c r="M150" s="54" t="s">
        <v>48</v>
      </c>
      <c r="N150" s="54" t="s">
        <v>48</v>
      </c>
      <c r="O150" s="101" t="s">
        <v>48</v>
      </c>
      <c r="P150" s="84" t="s">
        <v>48</v>
      </c>
      <c r="Q150" s="84" t="s">
        <v>48</v>
      </c>
      <c r="R150" s="84" t="s">
        <v>48</v>
      </c>
      <c r="S150" s="84" t="s">
        <v>48</v>
      </c>
      <c r="T150" s="84" t="s">
        <v>48</v>
      </c>
      <c r="U150" s="84" t="s">
        <v>48</v>
      </c>
      <c r="V150" s="84" t="s">
        <v>48</v>
      </c>
      <c r="W150" s="84" t="s">
        <v>48</v>
      </c>
      <c r="X150" s="84" t="s">
        <v>48</v>
      </c>
    </row>
    <row r="151" spans="1:24" ht="36" hidden="1" customHeight="1" x14ac:dyDescent="0.25">
      <c r="A151" s="98">
        <v>46</v>
      </c>
      <c r="B151" s="160" t="s">
        <v>174</v>
      </c>
      <c r="C151" s="98">
        <v>2020</v>
      </c>
      <c r="D151" s="98">
        <v>2026</v>
      </c>
      <c r="E151" s="81" t="s">
        <v>28</v>
      </c>
      <c r="F151" s="53" t="s">
        <v>49</v>
      </c>
      <c r="G151" s="54" t="s">
        <v>48</v>
      </c>
      <c r="H151" s="54" t="s">
        <v>48</v>
      </c>
      <c r="I151" s="54" t="s">
        <v>48</v>
      </c>
      <c r="J151" s="54" t="s">
        <v>48</v>
      </c>
      <c r="K151" s="54" t="s">
        <v>48</v>
      </c>
      <c r="L151" s="54" t="s">
        <v>48</v>
      </c>
      <c r="M151" s="54" t="s">
        <v>48</v>
      </c>
      <c r="N151" s="54" t="s">
        <v>48</v>
      </c>
      <c r="O151" s="163" t="s">
        <v>138</v>
      </c>
      <c r="P151" s="84" t="s">
        <v>97</v>
      </c>
      <c r="Q151" s="84" t="s">
        <v>48</v>
      </c>
      <c r="R151" s="84">
        <v>3.5</v>
      </c>
      <c r="S151" s="84">
        <v>3.7</v>
      </c>
      <c r="T151" s="84">
        <v>3.9</v>
      </c>
      <c r="U151" s="84">
        <v>4</v>
      </c>
      <c r="V151" s="84">
        <v>4.2</v>
      </c>
      <c r="W151" s="84">
        <v>4.7</v>
      </c>
      <c r="X151" s="84">
        <v>5</v>
      </c>
    </row>
    <row r="152" spans="1:24" ht="47.45" hidden="1" customHeight="1" x14ac:dyDescent="0.25">
      <c r="A152" s="99"/>
      <c r="B152" s="161"/>
      <c r="C152" s="99"/>
      <c r="D152" s="99"/>
      <c r="E152" s="82"/>
      <c r="F152" s="53" t="s">
        <v>60</v>
      </c>
      <c r="G152" s="54" t="s">
        <v>48</v>
      </c>
      <c r="H152" s="54" t="s">
        <v>48</v>
      </c>
      <c r="I152" s="54" t="s">
        <v>48</v>
      </c>
      <c r="J152" s="54" t="s">
        <v>48</v>
      </c>
      <c r="K152" s="54" t="s">
        <v>48</v>
      </c>
      <c r="L152" s="54" t="s">
        <v>48</v>
      </c>
      <c r="M152" s="54" t="s">
        <v>48</v>
      </c>
      <c r="N152" s="54" t="s">
        <v>48</v>
      </c>
      <c r="O152" s="101" t="s">
        <v>48</v>
      </c>
      <c r="P152" s="84" t="s">
        <v>48</v>
      </c>
      <c r="Q152" s="84" t="s">
        <v>48</v>
      </c>
      <c r="R152" s="84" t="s">
        <v>48</v>
      </c>
      <c r="S152" s="84" t="s">
        <v>48</v>
      </c>
      <c r="T152" s="84" t="s">
        <v>48</v>
      </c>
      <c r="U152" s="84" t="s">
        <v>48</v>
      </c>
      <c r="V152" s="84" t="s">
        <v>48</v>
      </c>
      <c r="W152" s="84" t="s">
        <v>48</v>
      </c>
      <c r="X152" s="84" t="s">
        <v>48</v>
      </c>
    </row>
    <row r="153" spans="1:24" ht="32.450000000000003" hidden="1" customHeight="1" x14ac:dyDescent="0.25">
      <c r="A153" s="100"/>
      <c r="B153" s="162"/>
      <c r="C153" s="100"/>
      <c r="D153" s="100"/>
      <c r="E153" s="83"/>
      <c r="F153" s="55" t="s">
        <v>61</v>
      </c>
      <c r="G153" s="54" t="s">
        <v>48</v>
      </c>
      <c r="H153" s="54" t="s">
        <v>48</v>
      </c>
      <c r="I153" s="54" t="s">
        <v>48</v>
      </c>
      <c r="J153" s="54" t="s">
        <v>48</v>
      </c>
      <c r="K153" s="54" t="s">
        <v>48</v>
      </c>
      <c r="L153" s="54" t="s">
        <v>48</v>
      </c>
      <c r="M153" s="54" t="s">
        <v>48</v>
      </c>
      <c r="N153" s="54" t="s">
        <v>48</v>
      </c>
      <c r="O153" s="101" t="s">
        <v>48</v>
      </c>
      <c r="P153" s="84" t="s">
        <v>48</v>
      </c>
      <c r="Q153" s="84" t="s">
        <v>48</v>
      </c>
      <c r="R153" s="84" t="s">
        <v>48</v>
      </c>
      <c r="S153" s="84" t="s">
        <v>48</v>
      </c>
      <c r="T153" s="84" t="s">
        <v>48</v>
      </c>
      <c r="U153" s="84" t="s">
        <v>48</v>
      </c>
      <c r="V153" s="84" t="s">
        <v>48</v>
      </c>
      <c r="W153" s="84" t="s">
        <v>48</v>
      </c>
      <c r="X153" s="84" t="s">
        <v>48</v>
      </c>
    </row>
    <row r="154" spans="1:24" ht="32.450000000000003" hidden="1" customHeight="1" x14ac:dyDescent="0.25">
      <c r="A154" s="98" t="s">
        <v>262</v>
      </c>
      <c r="B154" s="160" t="s">
        <v>263</v>
      </c>
      <c r="C154" s="98">
        <v>2020</v>
      </c>
      <c r="D154" s="98">
        <v>2026</v>
      </c>
      <c r="E154" s="81" t="s">
        <v>28</v>
      </c>
      <c r="F154" s="61" t="s">
        <v>49</v>
      </c>
      <c r="G154" s="54" t="s">
        <v>48</v>
      </c>
      <c r="H154" s="54" t="s">
        <v>48</v>
      </c>
      <c r="I154" s="54" t="s">
        <v>48</v>
      </c>
      <c r="J154" s="54" t="s">
        <v>48</v>
      </c>
      <c r="K154" s="54" t="s">
        <v>48</v>
      </c>
      <c r="L154" s="54" t="s">
        <v>48</v>
      </c>
      <c r="M154" s="54" t="s">
        <v>48</v>
      </c>
      <c r="N154" s="54" t="s">
        <v>48</v>
      </c>
      <c r="O154" s="163" t="s">
        <v>264</v>
      </c>
      <c r="P154" s="84" t="s">
        <v>133</v>
      </c>
      <c r="Q154" s="84">
        <f>R154+S154+T154+U154+V154+W154+X154</f>
        <v>3263</v>
      </c>
      <c r="R154" s="84">
        <v>0</v>
      </c>
      <c r="S154" s="84">
        <v>456</v>
      </c>
      <c r="T154" s="84">
        <v>257</v>
      </c>
      <c r="U154" s="84">
        <v>550</v>
      </c>
      <c r="V154" s="84">
        <v>605</v>
      </c>
      <c r="W154" s="84">
        <v>665</v>
      </c>
      <c r="X154" s="84">
        <v>730</v>
      </c>
    </row>
    <row r="155" spans="1:24" ht="32.450000000000003" hidden="1" customHeight="1" x14ac:dyDescent="0.25">
      <c r="A155" s="99"/>
      <c r="B155" s="161"/>
      <c r="C155" s="99"/>
      <c r="D155" s="99"/>
      <c r="E155" s="82"/>
      <c r="F155" s="61" t="s">
        <v>60</v>
      </c>
      <c r="G155" s="54" t="s">
        <v>48</v>
      </c>
      <c r="H155" s="54" t="s">
        <v>48</v>
      </c>
      <c r="I155" s="54" t="s">
        <v>48</v>
      </c>
      <c r="J155" s="54" t="s">
        <v>48</v>
      </c>
      <c r="K155" s="54" t="s">
        <v>48</v>
      </c>
      <c r="L155" s="54" t="s">
        <v>48</v>
      </c>
      <c r="M155" s="54" t="s">
        <v>48</v>
      </c>
      <c r="N155" s="54" t="s">
        <v>48</v>
      </c>
      <c r="O155" s="101" t="s">
        <v>48</v>
      </c>
      <c r="P155" s="84"/>
      <c r="Q155" s="84" t="s">
        <v>48</v>
      </c>
      <c r="R155" s="84" t="s">
        <v>48</v>
      </c>
      <c r="S155" s="84" t="s">
        <v>48</v>
      </c>
      <c r="T155" s="84" t="s">
        <v>48</v>
      </c>
      <c r="U155" s="84" t="s">
        <v>48</v>
      </c>
      <c r="V155" s="84" t="s">
        <v>48</v>
      </c>
      <c r="W155" s="84" t="s">
        <v>48</v>
      </c>
      <c r="X155" s="84" t="s">
        <v>48</v>
      </c>
    </row>
    <row r="156" spans="1:24" ht="32.450000000000003" hidden="1" customHeight="1" x14ac:dyDescent="0.25">
      <c r="A156" s="100"/>
      <c r="B156" s="162"/>
      <c r="C156" s="100"/>
      <c r="D156" s="100"/>
      <c r="E156" s="83"/>
      <c r="F156" s="55" t="s">
        <v>61</v>
      </c>
      <c r="G156" s="54" t="s">
        <v>48</v>
      </c>
      <c r="H156" s="54" t="s">
        <v>48</v>
      </c>
      <c r="I156" s="54" t="s">
        <v>48</v>
      </c>
      <c r="J156" s="54" t="s">
        <v>48</v>
      </c>
      <c r="K156" s="54" t="s">
        <v>48</v>
      </c>
      <c r="L156" s="54" t="s">
        <v>48</v>
      </c>
      <c r="M156" s="54" t="s">
        <v>48</v>
      </c>
      <c r="N156" s="54" t="s">
        <v>48</v>
      </c>
      <c r="O156" s="101" t="s">
        <v>48</v>
      </c>
      <c r="P156" s="84"/>
      <c r="Q156" s="84" t="s">
        <v>48</v>
      </c>
      <c r="R156" s="84" t="s">
        <v>48</v>
      </c>
      <c r="S156" s="84" t="s">
        <v>48</v>
      </c>
      <c r="T156" s="84" t="s">
        <v>48</v>
      </c>
      <c r="U156" s="84" t="s">
        <v>48</v>
      </c>
      <c r="V156" s="84" t="s">
        <v>48</v>
      </c>
      <c r="W156" s="84" t="s">
        <v>48</v>
      </c>
      <c r="X156" s="84" t="s">
        <v>48</v>
      </c>
    </row>
    <row r="157" spans="1:24" ht="22.5" hidden="1" x14ac:dyDescent="0.25">
      <c r="A157" s="165">
        <v>47</v>
      </c>
      <c r="B157" s="183" t="s">
        <v>68</v>
      </c>
      <c r="C157" s="184"/>
      <c r="D157" s="185"/>
      <c r="E157" s="165"/>
      <c r="F157" s="53" t="s">
        <v>49</v>
      </c>
      <c r="G157" s="54">
        <f>H157+I157+J157+K157+L157+M157+N157</f>
        <v>60780733.659999996</v>
      </c>
      <c r="H157" s="54">
        <f>H158+H159</f>
        <v>7739183.9800000004</v>
      </c>
      <c r="I157" s="54">
        <f>I158+I159</f>
        <v>9813724.3800000008</v>
      </c>
      <c r="J157" s="54">
        <f t="shared" ref="J157:N157" si="50">J158+J159</f>
        <v>11568274.689999999</v>
      </c>
      <c r="K157" s="54">
        <f t="shared" si="50"/>
        <v>11494837.98</v>
      </c>
      <c r="L157" s="54">
        <f t="shared" si="50"/>
        <v>9377999.6899999995</v>
      </c>
      <c r="M157" s="54">
        <f t="shared" si="50"/>
        <v>5393356.4700000007</v>
      </c>
      <c r="N157" s="54">
        <f t="shared" si="50"/>
        <v>5393356.4700000007</v>
      </c>
      <c r="O157" s="84" t="s">
        <v>48</v>
      </c>
      <c r="P157" s="84" t="s">
        <v>48</v>
      </c>
      <c r="Q157" s="84" t="s">
        <v>48</v>
      </c>
      <c r="R157" s="84" t="s">
        <v>48</v>
      </c>
      <c r="S157" s="84" t="s">
        <v>48</v>
      </c>
      <c r="T157" s="84" t="s">
        <v>48</v>
      </c>
      <c r="U157" s="84" t="s">
        <v>48</v>
      </c>
      <c r="V157" s="84" t="s">
        <v>48</v>
      </c>
      <c r="W157" s="84" t="s">
        <v>48</v>
      </c>
      <c r="X157" s="84" t="s">
        <v>48</v>
      </c>
    </row>
    <row r="158" spans="1:24" ht="45" hidden="1" x14ac:dyDescent="0.25">
      <c r="A158" s="166"/>
      <c r="B158" s="186"/>
      <c r="C158" s="187"/>
      <c r="D158" s="188"/>
      <c r="E158" s="166"/>
      <c r="F158" s="53" t="s">
        <v>60</v>
      </c>
      <c r="G158" s="54">
        <f>H158+I158+J158+K158+L158+M158+N158</f>
        <v>41129873.530000001</v>
      </c>
      <c r="H158" s="54">
        <f t="shared" ref="H158:I159" si="51">H113+H119+H122+H125+H128+H131+H134</f>
        <v>4743137.9300000006</v>
      </c>
      <c r="I158" s="54">
        <f t="shared" si="51"/>
        <v>5971203.6500000004</v>
      </c>
      <c r="J158" s="54">
        <f t="shared" ref="J158:N158" si="52">J113+J119+J122+J125+J128+J131+J134</f>
        <v>6696486.7699999996</v>
      </c>
      <c r="K158" s="54">
        <f t="shared" si="52"/>
        <v>6620848.9100000001</v>
      </c>
      <c r="L158" s="54">
        <f t="shared" si="52"/>
        <v>8099531.3300000001</v>
      </c>
      <c r="M158" s="54">
        <f t="shared" si="52"/>
        <v>4499332.4700000007</v>
      </c>
      <c r="N158" s="54">
        <f t="shared" si="52"/>
        <v>4499332.4700000007</v>
      </c>
      <c r="O158" s="84"/>
      <c r="P158" s="84"/>
      <c r="Q158" s="84"/>
      <c r="R158" s="84"/>
      <c r="S158" s="84"/>
      <c r="T158" s="84"/>
      <c r="U158" s="84"/>
      <c r="V158" s="84"/>
      <c r="W158" s="84"/>
      <c r="X158" s="84"/>
    </row>
    <row r="159" spans="1:24" ht="33.75" hidden="1" x14ac:dyDescent="0.25">
      <c r="A159" s="167"/>
      <c r="B159" s="189"/>
      <c r="C159" s="190"/>
      <c r="D159" s="191"/>
      <c r="E159" s="167"/>
      <c r="F159" s="55" t="s">
        <v>61</v>
      </c>
      <c r="G159" s="54">
        <f>H159+I159+J159+K159+L159+M159+N159</f>
        <v>19650860.129999999</v>
      </c>
      <c r="H159" s="54">
        <f t="shared" si="51"/>
        <v>2996046.0500000003</v>
      </c>
      <c r="I159" s="54">
        <f t="shared" si="51"/>
        <v>3842520.73</v>
      </c>
      <c r="J159" s="54">
        <f t="shared" ref="J159:N159" si="53">J114+J120+J123+J126+J129+J132+J135</f>
        <v>4871787.92</v>
      </c>
      <c r="K159" s="54">
        <f t="shared" si="53"/>
        <v>4873989.0699999994</v>
      </c>
      <c r="L159" s="54">
        <f t="shared" si="53"/>
        <v>1278468.3600000001</v>
      </c>
      <c r="M159" s="54">
        <f t="shared" si="53"/>
        <v>894024</v>
      </c>
      <c r="N159" s="54">
        <f t="shared" si="53"/>
        <v>894024</v>
      </c>
      <c r="O159" s="84"/>
      <c r="P159" s="84"/>
      <c r="Q159" s="84"/>
      <c r="R159" s="84"/>
      <c r="S159" s="84"/>
      <c r="T159" s="84"/>
      <c r="U159" s="84"/>
      <c r="V159" s="84"/>
      <c r="W159" s="84"/>
      <c r="X159" s="84"/>
    </row>
    <row r="160" spans="1:24" ht="35.25" hidden="1" customHeight="1" x14ac:dyDescent="0.25">
      <c r="A160" s="22">
        <v>48</v>
      </c>
      <c r="B160" s="192" t="s">
        <v>29</v>
      </c>
      <c r="C160" s="192"/>
      <c r="D160" s="192"/>
      <c r="E160" s="192"/>
      <c r="F160" s="22" t="s">
        <v>48</v>
      </c>
      <c r="G160" s="23" t="s">
        <v>48</v>
      </c>
      <c r="H160" s="23" t="s">
        <v>48</v>
      </c>
      <c r="I160" s="23" t="s">
        <v>48</v>
      </c>
      <c r="J160" s="23" t="s">
        <v>48</v>
      </c>
      <c r="K160" s="23" t="s">
        <v>48</v>
      </c>
      <c r="L160" s="23" t="s">
        <v>48</v>
      </c>
      <c r="M160" s="23" t="s">
        <v>48</v>
      </c>
      <c r="N160" s="23" t="s">
        <v>48</v>
      </c>
      <c r="O160" s="24" t="s">
        <v>48</v>
      </c>
      <c r="P160" s="24" t="s">
        <v>48</v>
      </c>
      <c r="Q160" s="24" t="s">
        <v>48</v>
      </c>
      <c r="R160" s="24" t="s">
        <v>48</v>
      </c>
      <c r="S160" s="24" t="s">
        <v>48</v>
      </c>
      <c r="T160" s="24" t="s">
        <v>48</v>
      </c>
      <c r="U160" s="24" t="s">
        <v>48</v>
      </c>
      <c r="V160" s="24" t="s">
        <v>48</v>
      </c>
      <c r="W160" s="24" t="s">
        <v>48</v>
      </c>
      <c r="X160" s="24" t="s">
        <v>48</v>
      </c>
    </row>
    <row r="161" spans="1:24" ht="43.9" hidden="1" customHeight="1" x14ac:dyDescent="0.25">
      <c r="A161" s="31">
        <v>49</v>
      </c>
      <c r="B161" s="25" t="s">
        <v>140</v>
      </c>
      <c r="C161" s="26">
        <v>2020</v>
      </c>
      <c r="D161" s="26">
        <v>2026</v>
      </c>
      <c r="E161" s="25" t="s">
        <v>139</v>
      </c>
      <c r="F161" s="26" t="s">
        <v>48</v>
      </c>
      <c r="G161" s="27" t="s">
        <v>48</v>
      </c>
      <c r="H161" s="27" t="s">
        <v>48</v>
      </c>
      <c r="I161" s="27" t="s">
        <v>48</v>
      </c>
      <c r="J161" s="27" t="s">
        <v>48</v>
      </c>
      <c r="K161" s="27" t="s">
        <v>48</v>
      </c>
      <c r="L161" s="27" t="s">
        <v>48</v>
      </c>
      <c r="M161" s="27" t="s">
        <v>48</v>
      </c>
      <c r="N161" s="27" t="s">
        <v>48</v>
      </c>
      <c r="O161" s="26" t="s">
        <v>48</v>
      </c>
      <c r="P161" s="26" t="s">
        <v>48</v>
      </c>
      <c r="Q161" s="26" t="s">
        <v>48</v>
      </c>
      <c r="R161" s="26" t="s">
        <v>48</v>
      </c>
      <c r="S161" s="26" t="s">
        <v>48</v>
      </c>
      <c r="T161" s="26" t="s">
        <v>48</v>
      </c>
      <c r="U161" s="26" t="s">
        <v>48</v>
      </c>
      <c r="V161" s="26" t="s">
        <v>48</v>
      </c>
      <c r="W161" s="26" t="s">
        <v>48</v>
      </c>
      <c r="X161" s="26" t="s">
        <v>48</v>
      </c>
    </row>
    <row r="162" spans="1:24" ht="34.5" hidden="1" customHeight="1" x14ac:dyDescent="0.25">
      <c r="A162" s="93">
        <v>50</v>
      </c>
      <c r="B162" s="199" t="s">
        <v>285</v>
      </c>
      <c r="C162" s="93">
        <v>2020</v>
      </c>
      <c r="D162" s="93">
        <v>2026</v>
      </c>
      <c r="E162" s="169" t="s">
        <v>139</v>
      </c>
      <c r="F162" s="29" t="s">
        <v>49</v>
      </c>
      <c r="G162" s="30">
        <f t="shared" ref="G162:G182" si="54">H162+I162+J162+K162+L162+M162+N162</f>
        <v>3654875.12</v>
      </c>
      <c r="H162" s="30">
        <f>H163+H164</f>
        <v>1729234.51</v>
      </c>
      <c r="I162" s="30">
        <f t="shared" ref="I162:J162" si="55">I163+I164</f>
        <v>0</v>
      </c>
      <c r="J162" s="30">
        <f t="shared" si="55"/>
        <v>705640.61</v>
      </c>
      <c r="K162" s="30">
        <f t="shared" ref="K162:N162" si="56">K163+K164</f>
        <v>80000</v>
      </c>
      <c r="L162" s="30">
        <f t="shared" si="56"/>
        <v>380000</v>
      </c>
      <c r="M162" s="30">
        <f t="shared" si="56"/>
        <v>380000</v>
      </c>
      <c r="N162" s="30">
        <f t="shared" si="56"/>
        <v>380000</v>
      </c>
      <c r="O162" s="87" t="s">
        <v>48</v>
      </c>
      <c r="P162" s="87" t="s">
        <v>48</v>
      </c>
      <c r="Q162" s="87" t="s">
        <v>48</v>
      </c>
      <c r="R162" s="87" t="s">
        <v>48</v>
      </c>
      <c r="S162" s="87" t="s">
        <v>48</v>
      </c>
      <c r="T162" s="87" t="s">
        <v>48</v>
      </c>
      <c r="U162" s="87" t="s">
        <v>48</v>
      </c>
      <c r="V162" s="87" t="s">
        <v>48</v>
      </c>
      <c r="W162" s="87" t="s">
        <v>48</v>
      </c>
      <c r="X162" s="87" t="s">
        <v>48</v>
      </c>
    </row>
    <row r="163" spans="1:24" ht="45" hidden="1" x14ac:dyDescent="0.25">
      <c r="A163" s="93"/>
      <c r="B163" s="173"/>
      <c r="C163" s="93"/>
      <c r="D163" s="93"/>
      <c r="E163" s="170"/>
      <c r="F163" s="29" t="s">
        <v>60</v>
      </c>
      <c r="G163" s="30">
        <f t="shared" si="54"/>
        <v>2364873.15</v>
      </c>
      <c r="H163" s="30">
        <f>H166</f>
        <v>1137816.74</v>
      </c>
      <c r="I163" s="30">
        <f t="shared" ref="I163:J163" si="57">I166</f>
        <v>0</v>
      </c>
      <c r="J163" s="30">
        <f t="shared" si="57"/>
        <v>7056.41</v>
      </c>
      <c r="K163" s="30">
        <f t="shared" ref="K163:N163" si="58">K166</f>
        <v>80000</v>
      </c>
      <c r="L163" s="30">
        <f t="shared" si="58"/>
        <v>380000</v>
      </c>
      <c r="M163" s="30">
        <f t="shared" si="58"/>
        <v>380000</v>
      </c>
      <c r="N163" s="30">
        <f t="shared" si="58"/>
        <v>380000</v>
      </c>
      <c r="O163" s="88"/>
      <c r="P163" s="88"/>
      <c r="Q163" s="88"/>
      <c r="R163" s="88"/>
      <c r="S163" s="88"/>
      <c r="T163" s="88"/>
      <c r="U163" s="88"/>
      <c r="V163" s="88"/>
      <c r="W163" s="88"/>
      <c r="X163" s="88"/>
    </row>
    <row r="164" spans="1:24" ht="36" hidden="1" customHeight="1" x14ac:dyDescent="0.25">
      <c r="A164" s="93"/>
      <c r="B164" s="173"/>
      <c r="C164" s="93"/>
      <c r="D164" s="93"/>
      <c r="E164" s="171"/>
      <c r="F164" s="28" t="s">
        <v>61</v>
      </c>
      <c r="G164" s="30">
        <f t="shared" si="54"/>
        <v>1290001.97</v>
      </c>
      <c r="H164" s="30">
        <f>H167</f>
        <v>591417.77</v>
      </c>
      <c r="I164" s="30">
        <f t="shared" ref="I164:J164" si="59">I167</f>
        <v>0</v>
      </c>
      <c r="J164" s="30">
        <f t="shared" si="59"/>
        <v>698584.2</v>
      </c>
      <c r="K164" s="30">
        <f t="shared" ref="K164:N164" si="60">K167</f>
        <v>0</v>
      </c>
      <c r="L164" s="30">
        <f t="shared" si="60"/>
        <v>0</v>
      </c>
      <c r="M164" s="30">
        <f t="shared" si="60"/>
        <v>0</v>
      </c>
      <c r="N164" s="30">
        <f t="shared" si="60"/>
        <v>0</v>
      </c>
      <c r="O164" s="89"/>
      <c r="P164" s="89"/>
      <c r="Q164" s="89"/>
      <c r="R164" s="89"/>
      <c r="S164" s="89"/>
      <c r="T164" s="89"/>
      <c r="U164" s="89"/>
      <c r="V164" s="89"/>
      <c r="W164" s="89"/>
      <c r="X164" s="89"/>
    </row>
    <row r="165" spans="1:24" ht="36" hidden="1" customHeight="1" x14ac:dyDescent="0.25">
      <c r="A165" s="93">
        <v>51</v>
      </c>
      <c r="B165" s="172" t="s">
        <v>175</v>
      </c>
      <c r="C165" s="93">
        <v>2020</v>
      </c>
      <c r="D165" s="93">
        <v>2026</v>
      </c>
      <c r="E165" s="169" t="s">
        <v>139</v>
      </c>
      <c r="F165" s="29" t="s">
        <v>49</v>
      </c>
      <c r="G165" s="30">
        <f>H165+I165+J165+K165+L165+M165+N165</f>
        <v>3654875.12</v>
      </c>
      <c r="H165" s="30">
        <f t="shared" ref="H165:N165" si="61">H166+H167</f>
        <v>1729234.51</v>
      </c>
      <c r="I165" s="30">
        <f t="shared" si="61"/>
        <v>0</v>
      </c>
      <c r="J165" s="30">
        <f t="shared" si="61"/>
        <v>705640.61</v>
      </c>
      <c r="K165" s="30">
        <f t="shared" si="61"/>
        <v>80000</v>
      </c>
      <c r="L165" s="30">
        <f t="shared" si="61"/>
        <v>380000</v>
      </c>
      <c r="M165" s="30">
        <f t="shared" si="61"/>
        <v>380000</v>
      </c>
      <c r="N165" s="30">
        <f t="shared" si="61"/>
        <v>380000</v>
      </c>
      <c r="O165" s="195" t="s">
        <v>53</v>
      </c>
      <c r="P165" s="193" t="s">
        <v>108</v>
      </c>
      <c r="Q165" s="168">
        <f>R165+S165+T165+U165+V165+W165+X165</f>
        <v>16</v>
      </c>
      <c r="R165" s="93">
        <v>5</v>
      </c>
      <c r="S165" s="93">
        <v>0</v>
      </c>
      <c r="T165" s="93">
        <v>2</v>
      </c>
      <c r="U165" s="93">
        <v>0</v>
      </c>
      <c r="V165" s="93">
        <v>3</v>
      </c>
      <c r="W165" s="93">
        <v>3</v>
      </c>
      <c r="X165" s="93">
        <v>3</v>
      </c>
    </row>
    <row r="166" spans="1:24" ht="45.75" hidden="1" customHeight="1" x14ac:dyDescent="0.25">
      <c r="A166" s="93"/>
      <c r="B166" s="173"/>
      <c r="C166" s="93"/>
      <c r="D166" s="93"/>
      <c r="E166" s="170"/>
      <c r="F166" s="29" t="s">
        <v>60</v>
      </c>
      <c r="G166" s="30">
        <f>H166+I166+J166+K166+L166+M166+N166</f>
        <v>2364873.15</v>
      </c>
      <c r="H166" s="30">
        <v>1137816.74</v>
      </c>
      <c r="I166" s="30">
        <v>0</v>
      </c>
      <c r="J166" s="30">
        <v>7056.41</v>
      </c>
      <c r="K166" s="30">
        <v>80000</v>
      </c>
      <c r="L166" s="30">
        <v>380000</v>
      </c>
      <c r="M166" s="30">
        <v>380000</v>
      </c>
      <c r="N166" s="30">
        <v>380000</v>
      </c>
      <c r="O166" s="193"/>
      <c r="P166" s="193"/>
      <c r="Q166" s="93"/>
      <c r="R166" s="93"/>
      <c r="S166" s="93"/>
      <c r="T166" s="93"/>
      <c r="U166" s="93"/>
      <c r="V166" s="93"/>
      <c r="W166" s="93"/>
      <c r="X166" s="93"/>
    </row>
    <row r="167" spans="1:24" ht="36" hidden="1" customHeight="1" x14ac:dyDescent="0.25">
      <c r="A167" s="93"/>
      <c r="B167" s="173"/>
      <c r="C167" s="93"/>
      <c r="D167" s="93"/>
      <c r="E167" s="171"/>
      <c r="F167" s="28" t="s">
        <v>61</v>
      </c>
      <c r="G167" s="30">
        <f>H167+I167+J167+K167+L167+M167+N167</f>
        <v>1290001.97</v>
      </c>
      <c r="H167" s="30">
        <v>591417.77</v>
      </c>
      <c r="I167" s="30">
        <v>0</v>
      </c>
      <c r="J167" s="30">
        <v>698584.2</v>
      </c>
      <c r="K167" s="30">
        <v>0</v>
      </c>
      <c r="L167" s="30">
        <v>0</v>
      </c>
      <c r="M167" s="30">
        <v>0</v>
      </c>
      <c r="N167" s="30">
        <v>0</v>
      </c>
      <c r="O167" s="193"/>
      <c r="P167" s="193"/>
      <c r="Q167" s="93"/>
      <c r="R167" s="93"/>
      <c r="S167" s="93"/>
      <c r="T167" s="93"/>
      <c r="U167" s="93"/>
      <c r="V167" s="93"/>
      <c r="W167" s="93"/>
      <c r="X167" s="93"/>
    </row>
    <row r="168" spans="1:24" ht="36" hidden="1" customHeight="1" x14ac:dyDescent="0.25">
      <c r="A168" s="168" t="s">
        <v>325</v>
      </c>
      <c r="B168" s="172" t="s">
        <v>329</v>
      </c>
      <c r="C168" s="93">
        <v>2020</v>
      </c>
      <c r="D168" s="93">
        <v>2026</v>
      </c>
      <c r="E168" s="169" t="s">
        <v>139</v>
      </c>
      <c r="F168" s="67" t="s">
        <v>49</v>
      </c>
      <c r="G168" s="30">
        <f t="shared" ref="G168:G179" si="62">H168+I168+J168+K168+L168+M168+N168</f>
        <v>40000</v>
      </c>
      <c r="H168" s="30">
        <f t="shared" ref="H168:N168" si="63">H169+H170</f>
        <v>0</v>
      </c>
      <c r="I168" s="30">
        <f t="shared" si="63"/>
        <v>0</v>
      </c>
      <c r="J168" s="30">
        <f t="shared" si="63"/>
        <v>0</v>
      </c>
      <c r="K168" s="30">
        <f t="shared" si="63"/>
        <v>10000</v>
      </c>
      <c r="L168" s="30">
        <f t="shared" si="63"/>
        <v>10000</v>
      </c>
      <c r="M168" s="30">
        <f t="shared" si="63"/>
        <v>10000</v>
      </c>
      <c r="N168" s="30">
        <f t="shared" si="63"/>
        <v>10000</v>
      </c>
      <c r="O168" s="87" t="s">
        <v>48</v>
      </c>
      <c r="P168" s="87" t="s">
        <v>48</v>
      </c>
      <c r="Q168" s="87" t="s">
        <v>48</v>
      </c>
      <c r="R168" s="87" t="s">
        <v>48</v>
      </c>
      <c r="S168" s="87" t="s">
        <v>48</v>
      </c>
      <c r="T168" s="87" t="s">
        <v>48</v>
      </c>
      <c r="U168" s="87" t="s">
        <v>48</v>
      </c>
      <c r="V168" s="87" t="s">
        <v>48</v>
      </c>
      <c r="W168" s="87" t="s">
        <v>48</v>
      </c>
      <c r="X168" s="87" t="s">
        <v>48</v>
      </c>
    </row>
    <row r="169" spans="1:24" ht="36" hidden="1" customHeight="1" x14ac:dyDescent="0.25">
      <c r="A169" s="93"/>
      <c r="B169" s="173"/>
      <c r="C169" s="93"/>
      <c r="D169" s="93"/>
      <c r="E169" s="170"/>
      <c r="F169" s="67" t="s">
        <v>60</v>
      </c>
      <c r="G169" s="30">
        <f t="shared" si="62"/>
        <v>40000</v>
      </c>
      <c r="H169" s="30">
        <f>H172</f>
        <v>0</v>
      </c>
      <c r="I169" s="30">
        <f t="shared" ref="I169:N169" si="64">I172</f>
        <v>0</v>
      </c>
      <c r="J169" s="30">
        <f t="shared" si="64"/>
        <v>0</v>
      </c>
      <c r="K169" s="30">
        <f t="shared" si="64"/>
        <v>10000</v>
      </c>
      <c r="L169" s="30">
        <f t="shared" si="64"/>
        <v>10000</v>
      </c>
      <c r="M169" s="30">
        <f t="shared" si="64"/>
        <v>10000</v>
      </c>
      <c r="N169" s="30">
        <f t="shared" si="64"/>
        <v>10000</v>
      </c>
      <c r="O169" s="88"/>
      <c r="P169" s="88"/>
      <c r="Q169" s="88"/>
      <c r="R169" s="88"/>
      <c r="S169" s="88"/>
      <c r="T169" s="88"/>
      <c r="U169" s="88"/>
      <c r="V169" s="88"/>
      <c r="W169" s="88"/>
      <c r="X169" s="88"/>
    </row>
    <row r="170" spans="1:24" ht="36" hidden="1" customHeight="1" x14ac:dyDescent="0.25">
      <c r="A170" s="93"/>
      <c r="B170" s="173"/>
      <c r="C170" s="93"/>
      <c r="D170" s="93"/>
      <c r="E170" s="171"/>
      <c r="F170" s="68" t="s">
        <v>61</v>
      </c>
      <c r="G170" s="30">
        <f t="shared" si="62"/>
        <v>0</v>
      </c>
      <c r="H170" s="30">
        <f>H173</f>
        <v>0</v>
      </c>
      <c r="I170" s="30">
        <f t="shared" ref="I170:N170" si="65">I173</f>
        <v>0</v>
      </c>
      <c r="J170" s="30">
        <f t="shared" si="65"/>
        <v>0</v>
      </c>
      <c r="K170" s="30">
        <f t="shared" si="65"/>
        <v>0</v>
      </c>
      <c r="L170" s="30">
        <f t="shared" si="65"/>
        <v>0</v>
      </c>
      <c r="M170" s="30">
        <f t="shared" si="65"/>
        <v>0</v>
      </c>
      <c r="N170" s="30">
        <f t="shared" si="65"/>
        <v>0</v>
      </c>
      <c r="O170" s="89"/>
      <c r="P170" s="89"/>
      <c r="Q170" s="89"/>
      <c r="R170" s="89"/>
      <c r="S170" s="89"/>
      <c r="T170" s="89"/>
      <c r="U170" s="89"/>
      <c r="V170" s="89"/>
      <c r="W170" s="89"/>
      <c r="X170" s="89"/>
    </row>
    <row r="171" spans="1:24" ht="36" hidden="1" customHeight="1" x14ac:dyDescent="0.25">
      <c r="A171" s="168" t="s">
        <v>326</v>
      </c>
      <c r="B171" s="172" t="s">
        <v>330</v>
      </c>
      <c r="C171" s="93">
        <v>2020</v>
      </c>
      <c r="D171" s="93">
        <v>2026</v>
      </c>
      <c r="E171" s="169" t="s">
        <v>139</v>
      </c>
      <c r="F171" s="67" t="s">
        <v>49</v>
      </c>
      <c r="G171" s="30">
        <f t="shared" si="62"/>
        <v>40000</v>
      </c>
      <c r="H171" s="30">
        <f t="shared" ref="H171:N171" si="66">H172+H173</f>
        <v>0</v>
      </c>
      <c r="I171" s="30">
        <f t="shared" si="66"/>
        <v>0</v>
      </c>
      <c r="J171" s="30">
        <f t="shared" si="66"/>
        <v>0</v>
      </c>
      <c r="K171" s="30">
        <f t="shared" si="66"/>
        <v>10000</v>
      </c>
      <c r="L171" s="30">
        <f t="shared" si="66"/>
        <v>10000</v>
      </c>
      <c r="M171" s="30">
        <f t="shared" si="66"/>
        <v>10000</v>
      </c>
      <c r="N171" s="30">
        <f t="shared" si="66"/>
        <v>10000</v>
      </c>
      <c r="O171" s="195" t="s">
        <v>331</v>
      </c>
      <c r="P171" s="200" t="s">
        <v>59</v>
      </c>
      <c r="Q171" s="168">
        <f t="shared" ref="Q171" si="67">R171+S171+T171+U171+V171+W171+X171</f>
        <v>7</v>
      </c>
      <c r="R171" s="93">
        <v>1</v>
      </c>
      <c r="S171" s="93">
        <v>1</v>
      </c>
      <c r="T171" s="93">
        <v>1</v>
      </c>
      <c r="U171" s="93">
        <v>1</v>
      </c>
      <c r="V171" s="93">
        <v>1</v>
      </c>
      <c r="W171" s="93">
        <v>1</v>
      </c>
      <c r="X171" s="93">
        <v>1</v>
      </c>
    </row>
    <row r="172" spans="1:24" ht="36" hidden="1" customHeight="1" x14ac:dyDescent="0.25">
      <c r="A172" s="93"/>
      <c r="B172" s="173"/>
      <c r="C172" s="93"/>
      <c r="D172" s="93"/>
      <c r="E172" s="170"/>
      <c r="F172" s="67" t="s">
        <v>60</v>
      </c>
      <c r="G172" s="30">
        <f t="shared" si="62"/>
        <v>40000</v>
      </c>
      <c r="H172" s="30">
        <v>0</v>
      </c>
      <c r="I172" s="30">
        <v>0</v>
      </c>
      <c r="J172" s="30">
        <v>0</v>
      </c>
      <c r="K172" s="30">
        <v>10000</v>
      </c>
      <c r="L172" s="30">
        <v>10000</v>
      </c>
      <c r="M172" s="30">
        <v>10000</v>
      </c>
      <c r="N172" s="30">
        <v>10000</v>
      </c>
      <c r="O172" s="193"/>
      <c r="P172" s="193"/>
      <c r="Q172" s="93"/>
      <c r="R172" s="93"/>
      <c r="S172" s="93"/>
      <c r="T172" s="93"/>
      <c r="U172" s="93"/>
      <c r="V172" s="93"/>
      <c r="W172" s="93"/>
      <c r="X172" s="93"/>
    </row>
    <row r="173" spans="1:24" ht="36" hidden="1" customHeight="1" x14ac:dyDescent="0.25">
      <c r="A173" s="93"/>
      <c r="B173" s="173"/>
      <c r="C173" s="93"/>
      <c r="D173" s="93"/>
      <c r="E173" s="171"/>
      <c r="F173" s="68" t="s">
        <v>61</v>
      </c>
      <c r="G173" s="30">
        <f t="shared" si="62"/>
        <v>0</v>
      </c>
      <c r="H173" s="30">
        <v>0</v>
      </c>
      <c r="I173" s="30">
        <v>0</v>
      </c>
      <c r="J173" s="30">
        <v>0</v>
      </c>
      <c r="K173" s="30">
        <v>0</v>
      </c>
      <c r="L173" s="30">
        <v>0</v>
      </c>
      <c r="M173" s="30">
        <v>0</v>
      </c>
      <c r="N173" s="30">
        <v>0</v>
      </c>
      <c r="O173" s="193"/>
      <c r="P173" s="193"/>
      <c r="Q173" s="93"/>
      <c r="R173" s="93"/>
      <c r="S173" s="93"/>
      <c r="T173" s="93"/>
      <c r="U173" s="93"/>
      <c r="V173" s="93"/>
      <c r="W173" s="93"/>
      <c r="X173" s="93"/>
    </row>
    <row r="174" spans="1:24" ht="36" hidden="1" customHeight="1" x14ac:dyDescent="0.25">
      <c r="A174" s="168" t="s">
        <v>327</v>
      </c>
      <c r="B174" s="172" t="s">
        <v>332</v>
      </c>
      <c r="C174" s="93">
        <v>2020</v>
      </c>
      <c r="D174" s="93">
        <v>2026</v>
      </c>
      <c r="E174" s="169" t="s">
        <v>139</v>
      </c>
      <c r="F174" s="67" t="s">
        <v>49</v>
      </c>
      <c r="G174" s="30">
        <f t="shared" si="62"/>
        <v>40000</v>
      </c>
      <c r="H174" s="30">
        <f t="shared" ref="H174:N174" si="68">H175+H176</f>
        <v>0</v>
      </c>
      <c r="I174" s="30">
        <f t="shared" si="68"/>
        <v>0</v>
      </c>
      <c r="J174" s="30">
        <f t="shared" si="68"/>
        <v>0</v>
      </c>
      <c r="K174" s="30">
        <f t="shared" si="68"/>
        <v>10000</v>
      </c>
      <c r="L174" s="30">
        <f t="shared" si="68"/>
        <v>10000</v>
      </c>
      <c r="M174" s="30">
        <f t="shared" si="68"/>
        <v>10000</v>
      </c>
      <c r="N174" s="30">
        <f t="shared" si="68"/>
        <v>10000</v>
      </c>
      <c r="O174" s="87" t="s">
        <v>48</v>
      </c>
      <c r="P174" s="87" t="s">
        <v>48</v>
      </c>
      <c r="Q174" s="87" t="s">
        <v>48</v>
      </c>
      <c r="R174" s="87" t="s">
        <v>48</v>
      </c>
      <c r="S174" s="87" t="s">
        <v>48</v>
      </c>
      <c r="T174" s="87" t="s">
        <v>48</v>
      </c>
      <c r="U174" s="87" t="s">
        <v>48</v>
      </c>
      <c r="V174" s="87" t="s">
        <v>48</v>
      </c>
      <c r="W174" s="87" t="s">
        <v>48</v>
      </c>
      <c r="X174" s="87" t="s">
        <v>48</v>
      </c>
    </row>
    <row r="175" spans="1:24" ht="36" hidden="1" customHeight="1" x14ac:dyDescent="0.25">
      <c r="A175" s="93"/>
      <c r="B175" s="173"/>
      <c r="C175" s="93"/>
      <c r="D175" s="93"/>
      <c r="E175" s="170"/>
      <c r="F175" s="67" t="s">
        <v>60</v>
      </c>
      <c r="G175" s="30">
        <f t="shared" si="62"/>
        <v>40000</v>
      </c>
      <c r="H175" s="30">
        <f>H178</f>
        <v>0</v>
      </c>
      <c r="I175" s="30">
        <f t="shared" ref="I175:N175" si="69">I178</f>
        <v>0</v>
      </c>
      <c r="J175" s="30">
        <f t="shared" si="69"/>
        <v>0</v>
      </c>
      <c r="K175" s="30">
        <f t="shared" si="69"/>
        <v>10000</v>
      </c>
      <c r="L175" s="30">
        <f t="shared" si="69"/>
        <v>10000</v>
      </c>
      <c r="M175" s="30">
        <f t="shared" si="69"/>
        <v>10000</v>
      </c>
      <c r="N175" s="30">
        <f t="shared" si="69"/>
        <v>10000</v>
      </c>
      <c r="O175" s="88"/>
      <c r="P175" s="88"/>
      <c r="Q175" s="88"/>
      <c r="R175" s="88"/>
      <c r="S175" s="88"/>
      <c r="T175" s="88"/>
      <c r="U175" s="88"/>
      <c r="V175" s="88"/>
      <c r="W175" s="88"/>
      <c r="X175" s="88"/>
    </row>
    <row r="176" spans="1:24" ht="36" hidden="1" customHeight="1" x14ac:dyDescent="0.25">
      <c r="A176" s="93"/>
      <c r="B176" s="173"/>
      <c r="C176" s="93"/>
      <c r="D176" s="93"/>
      <c r="E176" s="171"/>
      <c r="F176" s="68" t="s">
        <v>61</v>
      </c>
      <c r="G176" s="30">
        <f t="shared" si="62"/>
        <v>0</v>
      </c>
      <c r="H176" s="30">
        <f>H179</f>
        <v>0</v>
      </c>
      <c r="I176" s="30">
        <f t="shared" ref="I176:N176" si="70">I179</f>
        <v>0</v>
      </c>
      <c r="J176" s="30">
        <f t="shared" si="70"/>
        <v>0</v>
      </c>
      <c r="K176" s="30">
        <f t="shared" si="70"/>
        <v>0</v>
      </c>
      <c r="L176" s="30">
        <f t="shared" si="70"/>
        <v>0</v>
      </c>
      <c r="M176" s="30">
        <f t="shared" si="70"/>
        <v>0</v>
      </c>
      <c r="N176" s="30">
        <f t="shared" si="70"/>
        <v>0</v>
      </c>
      <c r="O176" s="89"/>
      <c r="P176" s="89"/>
      <c r="Q176" s="89"/>
      <c r="R176" s="89"/>
      <c r="S176" s="89"/>
      <c r="T176" s="89"/>
      <c r="U176" s="89"/>
      <c r="V176" s="89"/>
      <c r="W176" s="89"/>
      <c r="X176" s="89"/>
    </row>
    <row r="177" spans="1:24" ht="36" hidden="1" customHeight="1" x14ac:dyDescent="0.25">
      <c r="A177" s="168" t="s">
        <v>328</v>
      </c>
      <c r="B177" s="172" t="s">
        <v>333</v>
      </c>
      <c r="C177" s="93">
        <v>2020</v>
      </c>
      <c r="D177" s="93">
        <v>2026</v>
      </c>
      <c r="E177" s="169" t="s">
        <v>139</v>
      </c>
      <c r="F177" s="67" t="s">
        <v>49</v>
      </c>
      <c r="G177" s="30">
        <f t="shared" si="62"/>
        <v>40000</v>
      </c>
      <c r="H177" s="30">
        <f t="shared" ref="H177:N177" si="71">H178+H179</f>
        <v>0</v>
      </c>
      <c r="I177" s="30">
        <f t="shared" si="71"/>
        <v>0</v>
      </c>
      <c r="J177" s="30">
        <f t="shared" si="71"/>
        <v>0</v>
      </c>
      <c r="K177" s="30">
        <f t="shared" si="71"/>
        <v>10000</v>
      </c>
      <c r="L177" s="30">
        <f t="shared" si="71"/>
        <v>10000</v>
      </c>
      <c r="M177" s="30">
        <f t="shared" si="71"/>
        <v>10000</v>
      </c>
      <c r="N177" s="30">
        <f t="shared" si="71"/>
        <v>10000</v>
      </c>
      <c r="O177" s="195" t="s">
        <v>331</v>
      </c>
      <c r="P177" s="200" t="s">
        <v>59</v>
      </c>
      <c r="Q177" s="168">
        <f t="shared" ref="Q177" si="72">R177+S177+T177+U177+V177+W177+X177</f>
        <v>7</v>
      </c>
      <c r="R177" s="93">
        <v>1</v>
      </c>
      <c r="S177" s="93">
        <v>1</v>
      </c>
      <c r="T177" s="93">
        <v>1</v>
      </c>
      <c r="U177" s="93">
        <v>1</v>
      </c>
      <c r="V177" s="93">
        <v>1</v>
      </c>
      <c r="W177" s="93">
        <v>1</v>
      </c>
      <c r="X177" s="93">
        <v>1</v>
      </c>
    </row>
    <row r="178" spans="1:24" ht="36" hidden="1" customHeight="1" x14ac:dyDescent="0.25">
      <c r="A178" s="93"/>
      <c r="B178" s="173"/>
      <c r="C178" s="93"/>
      <c r="D178" s="93"/>
      <c r="E178" s="170"/>
      <c r="F178" s="67" t="s">
        <v>60</v>
      </c>
      <c r="G178" s="30">
        <f t="shared" si="62"/>
        <v>40000</v>
      </c>
      <c r="H178" s="30">
        <v>0</v>
      </c>
      <c r="I178" s="30">
        <v>0</v>
      </c>
      <c r="J178" s="30">
        <v>0</v>
      </c>
      <c r="K178" s="30">
        <v>10000</v>
      </c>
      <c r="L178" s="30">
        <v>10000</v>
      </c>
      <c r="M178" s="30">
        <v>10000</v>
      </c>
      <c r="N178" s="30">
        <v>10000</v>
      </c>
      <c r="O178" s="193"/>
      <c r="P178" s="193"/>
      <c r="Q178" s="93"/>
      <c r="R178" s="93"/>
      <c r="S178" s="93"/>
      <c r="T178" s="93"/>
      <c r="U178" s="93"/>
      <c r="V178" s="93"/>
      <c r="W178" s="93"/>
      <c r="X178" s="93"/>
    </row>
    <row r="179" spans="1:24" ht="36" hidden="1" customHeight="1" x14ac:dyDescent="0.25">
      <c r="A179" s="93"/>
      <c r="B179" s="173"/>
      <c r="C179" s="93"/>
      <c r="D179" s="93"/>
      <c r="E179" s="171"/>
      <c r="F179" s="68" t="s">
        <v>61</v>
      </c>
      <c r="G179" s="30">
        <f t="shared" si="62"/>
        <v>0</v>
      </c>
      <c r="H179" s="30">
        <v>0</v>
      </c>
      <c r="I179" s="30">
        <v>0</v>
      </c>
      <c r="J179" s="30">
        <v>0</v>
      </c>
      <c r="K179" s="30">
        <v>0</v>
      </c>
      <c r="L179" s="30">
        <v>0</v>
      </c>
      <c r="M179" s="30">
        <v>0</v>
      </c>
      <c r="N179" s="30">
        <v>0</v>
      </c>
      <c r="O179" s="193"/>
      <c r="P179" s="193"/>
      <c r="Q179" s="93"/>
      <c r="R179" s="93"/>
      <c r="S179" s="93"/>
      <c r="T179" s="93"/>
      <c r="U179" s="93"/>
      <c r="V179" s="93"/>
      <c r="W179" s="93"/>
      <c r="X179" s="93"/>
    </row>
    <row r="180" spans="1:24" ht="27.75" hidden="1" customHeight="1" x14ac:dyDescent="0.25">
      <c r="A180" s="168">
        <v>52</v>
      </c>
      <c r="B180" s="174" t="s">
        <v>69</v>
      </c>
      <c r="C180" s="175"/>
      <c r="D180" s="176"/>
      <c r="E180" s="194"/>
      <c r="F180" s="29" t="s">
        <v>49</v>
      </c>
      <c r="G180" s="30">
        <f t="shared" si="54"/>
        <v>3734875.12</v>
      </c>
      <c r="H180" s="30">
        <f>H181+H182</f>
        <v>1729234.51</v>
      </c>
      <c r="I180" s="30">
        <f t="shared" ref="I180:N180" si="73">I181+I182</f>
        <v>0</v>
      </c>
      <c r="J180" s="30">
        <f t="shared" si="73"/>
        <v>705640.61</v>
      </c>
      <c r="K180" s="30">
        <f t="shared" si="73"/>
        <v>100000</v>
      </c>
      <c r="L180" s="30">
        <f t="shared" si="73"/>
        <v>400000</v>
      </c>
      <c r="M180" s="30">
        <f t="shared" si="73"/>
        <v>400000</v>
      </c>
      <c r="N180" s="30">
        <f t="shared" si="73"/>
        <v>400000</v>
      </c>
      <c r="O180" s="87" t="s">
        <v>48</v>
      </c>
      <c r="P180" s="87" t="s">
        <v>48</v>
      </c>
      <c r="Q180" s="87" t="s">
        <v>48</v>
      </c>
      <c r="R180" s="87" t="s">
        <v>48</v>
      </c>
      <c r="S180" s="87" t="s">
        <v>48</v>
      </c>
      <c r="T180" s="87" t="s">
        <v>48</v>
      </c>
      <c r="U180" s="87" t="s">
        <v>48</v>
      </c>
      <c r="V180" s="87" t="s">
        <v>48</v>
      </c>
      <c r="W180" s="87" t="s">
        <v>48</v>
      </c>
      <c r="X180" s="87" t="s">
        <v>48</v>
      </c>
    </row>
    <row r="181" spans="1:24" ht="45" hidden="1" x14ac:dyDescent="0.25">
      <c r="A181" s="168"/>
      <c r="B181" s="177"/>
      <c r="C181" s="178"/>
      <c r="D181" s="179"/>
      <c r="E181" s="194"/>
      <c r="F181" s="29" t="s">
        <v>60</v>
      </c>
      <c r="G181" s="30">
        <f t="shared" si="54"/>
        <v>2444873.15</v>
      </c>
      <c r="H181" s="30">
        <f>H163+H169+H175</f>
        <v>1137816.74</v>
      </c>
      <c r="I181" s="30">
        <f t="shared" ref="I181:N181" si="74">I163+I169+I175</f>
        <v>0</v>
      </c>
      <c r="J181" s="30">
        <f t="shared" si="74"/>
        <v>7056.41</v>
      </c>
      <c r="K181" s="30">
        <f t="shared" si="74"/>
        <v>100000</v>
      </c>
      <c r="L181" s="30">
        <f t="shared" si="74"/>
        <v>400000</v>
      </c>
      <c r="M181" s="30">
        <f t="shared" si="74"/>
        <v>400000</v>
      </c>
      <c r="N181" s="30">
        <f t="shared" si="74"/>
        <v>400000</v>
      </c>
      <c r="O181" s="88"/>
      <c r="P181" s="88"/>
      <c r="Q181" s="88"/>
      <c r="R181" s="88"/>
      <c r="S181" s="88"/>
      <c r="T181" s="88"/>
      <c r="U181" s="88"/>
      <c r="V181" s="88"/>
      <c r="W181" s="88"/>
      <c r="X181" s="88"/>
    </row>
    <row r="182" spans="1:24" ht="36" hidden="1" customHeight="1" x14ac:dyDescent="0.25">
      <c r="A182" s="168"/>
      <c r="B182" s="180"/>
      <c r="C182" s="181"/>
      <c r="D182" s="182"/>
      <c r="E182" s="194"/>
      <c r="F182" s="28" t="s">
        <v>61</v>
      </c>
      <c r="G182" s="30">
        <f t="shared" si="54"/>
        <v>1290001.97</v>
      </c>
      <c r="H182" s="30">
        <f>H164+H170+H176</f>
        <v>591417.77</v>
      </c>
      <c r="I182" s="30">
        <f t="shared" ref="I182:N182" si="75">I164+I170+I176</f>
        <v>0</v>
      </c>
      <c r="J182" s="30">
        <f t="shared" si="75"/>
        <v>698584.2</v>
      </c>
      <c r="K182" s="30">
        <f t="shared" si="75"/>
        <v>0</v>
      </c>
      <c r="L182" s="30">
        <f t="shared" si="75"/>
        <v>0</v>
      </c>
      <c r="M182" s="30">
        <f t="shared" si="75"/>
        <v>0</v>
      </c>
      <c r="N182" s="30">
        <f t="shared" si="75"/>
        <v>0</v>
      </c>
      <c r="O182" s="89"/>
      <c r="P182" s="89"/>
      <c r="Q182" s="89"/>
      <c r="R182" s="89"/>
      <c r="S182" s="89"/>
      <c r="T182" s="89"/>
      <c r="U182" s="89"/>
      <c r="V182" s="89"/>
      <c r="W182" s="89"/>
      <c r="X182" s="89"/>
    </row>
    <row r="183" spans="1:24" s="7" customFormat="1" ht="58.5" hidden="1" customHeight="1" x14ac:dyDescent="0.25">
      <c r="A183" s="32">
        <v>53</v>
      </c>
      <c r="B183" s="196" t="s">
        <v>35</v>
      </c>
      <c r="C183" s="197"/>
      <c r="D183" s="197"/>
      <c r="E183" s="198"/>
      <c r="F183" s="32" t="s">
        <v>48</v>
      </c>
      <c r="G183" s="32" t="s">
        <v>48</v>
      </c>
      <c r="H183" s="32" t="s">
        <v>48</v>
      </c>
      <c r="I183" s="32" t="s">
        <v>48</v>
      </c>
      <c r="J183" s="32" t="s">
        <v>48</v>
      </c>
      <c r="K183" s="32" t="s">
        <v>48</v>
      </c>
      <c r="L183" s="32" t="s">
        <v>48</v>
      </c>
      <c r="M183" s="32" t="s">
        <v>48</v>
      </c>
      <c r="N183" s="32" t="s">
        <v>48</v>
      </c>
      <c r="O183" s="32" t="s">
        <v>48</v>
      </c>
      <c r="P183" s="32" t="s">
        <v>48</v>
      </c>
      <c r="Q183" s="32" t="s">
        <v>48</v>
      </c>
      <c r="R183" s="32" t="s">
        <v>48</v>
      </c>
      <c r="S183" s="32" t="s">
        <v>48</v>
      </c>
      <c r="T183" s="32" t="s">
        <v>48</v>
      </c>
      <c r="U183" s="32" t="s">
        <v>48</v>
      </c>
      <c r="V183" s="32" t="s">
        <v>48</v>
      </c>
      <c r="W183" s="32" t="s">
        <v>48</v>
      </c>
      <c r="X183" s="32" t="s">
        <v>48</v>
      </c>
    </row>
    <row r="184" spans="1:24" s="7" customFormat="1" ht="67.5" hidden="1" x14ac:dyDescent="0.25">
      <c r="A184" s="32">
        <v>54</v>
      </c>
      <c r="B184" s="33" t="s">
        <v>230</v>
      </c>
      <c r="C184" s="32">
        <v>2020</v>
      </c>
      <c r="D184" s="32">
        <v>2026</v>
      </c>
      <c r="E184" s="33" t="s">
        <v>26</v>
      </c>
      <c r="F184" s="32" t="s">
        <v>48</v>
      </c>
      <c r="G184" s="32" t="s">
        <v>48</v>
      </c>
      <c r="H184" s="32" t="s">
        <v>48</v>
      </c>
      <c r="I184" s="32" t="s">
        <v>48</v>
      </c>
      <c r="J184" s="32" t="s">
        <v>48</v>
      </c>
      <c r="K184" s="32" t="s">
        <v>48</v>
      </c>
      <c r="L184" s="32" t="s">
        <v>48</v>
      </c>
      <c r="M184" s="32" t="s">
        <v>48</v>
      </c>
      <c r="N184" s="32" t="s">
        <v>48</v>
      </c>
      <c r="O184" s="32" t="s">
        <v>48</v>
      </c>
      <c r="P184" s="32" t="s">
        <v>48</v>
      </c>
      <c r="Q184" s="32" t="s">
        <v>48</v>
      </c>
      <c r="R184" s="32" t="s">
        <v>48</v>
      </c>
      <c r="S184" s="32" t="s">
        <v>48</v>
      </c>
      <c r="T184" s="32" t="s">
        <v>48</v>
      </c>
      <c r="U184" s="32" t="s">
        <v>48</v>
      </c>
      <c r="V184" s="32" t="s">
        <v>48</v>
      </c>
      <c r="W184" s="32" t="s">
        <v>48</v>
      </c>
      <c r="X184" s="32" t="s">
        <v>48</v>
      </c>
    </row>
    <row r="185" spans="1:24" s="7" customFormat="1" ht="33" hidden="1" customHeight="1" x14ac:dyDescent="0.25">
      <c r="A185" s="70">
        <v>55</v>
      </c>
      <c r="B185" s="73" t="s">
        <v>334</v>
      </c>
      <c r="C185" s="70">
        <v>2020</v>
      </c>
      <c r="D185" s="70">
        <v>2026</v>
      </c>
      <c r="E185" s="73" t="s">
        <v>25</v>
      </c>
      <c r="F185" s="33" t="s">
        <v>49</v>
      </c>
      <c r="G185" s="34">
        <f>SUM(G186:G187)</f>
        <v>23398307</v>
      </c>
      <c r="H185" s="34">
        <f t="shared" ref="H185:N185" si="76">SUM(H186:H187)</f>
        <v>6289154</v>
      </c>
      <c r="I185" s="34">
        <f t="shared" si="76"/>
        <v>5214751</v>
      </c>
      <c r="J185" s="34">
        <f t="shared" si="76"/>
        <v>5115600</v>
      </c>
      <c r="K185" s="34">
        <f t="shared" si="76"/>
        <v>5278802</v>
      </c>
      <c r="L185" s="34">
        <f t="shared" si="76"/>
        <v>500000</v>
      </c>
      <c r="M185" s="34">
        <f t="shared" si="76"/>
        <v>500000</v>
      </c>
      <c r="N185" s="34">
        <f t="shared" si="76"/>
        <v>500000</v>
      </c>
      <c r="O185" s="70" t="s">
        <v>48</v>
      </c>
      <c r="P185" s="70" t="s">
        <v>48</v>
      </c>
      <c r="Q185" s="70" t="s">
        <v>48</v>
      </c>
      <c r="R185" s="70" t="s">
        <v>48</v>
      </c>
      <c r="S185" s="70" t="s">
        <v>48</v>
      </c>
      <c r="T185" s="70" t="s">
        <v>48</v>
      </c>
      <c r="U185" s="70" t="s">
        <v>48</v>
      </c>
      <c r="V185" s="70" t="s">
        <v>48</v>
      </c>
      <c r="W185" s="70" t="s">
        <v>48</v>
      </c>
      <c r="X185" s="70" t="s">
        <v>48</v>
      </c>
    </row>
    <row r="186" spans="1:24" s="7" customFormat="1" ht="45" hidden="1" x14ac:dyDescent="0.25">
      <c r="A186" s="71"/>
      <c r="B186" s="74"/>
      <c r="C186" s="71"/>
      <c r="D186" s="71"/>
      <c r="E186" s="74"/>
      <c r="F186" s="33" t="s">
        <v>60</v>
      </c>
      <c r="G186" s="34">
        <f>SUM(H186:N186)</f>
        <v>2728868</v>
      </c>
      <c r="H186" s="34">
        <f>H189+H192</f>
        <v>500000</v>
      </c>
      <c r="I186" s="34">
        <f t="shared" ref="I186:N186" si="77">I189+I192</f>
        <v>75400</v>
      </c>
      <c r="J186" s="34">
        <f t="shared" si="77"/>
        <v>153468</v>
      </c>
      <c r="K186" s="34">
        <f t="shared" si="77"/>
        <v>500000</v>
      </c>
      <c r="L186" s="34">
        <f t="shared" si="77"/>
        <v>500000</v>
      </c>
      <c r="M186" s="34">
        <f t="shared" si="77"/>
        <v>500000</v>
      </c>
      <c r="N186" s="34">
        <f t="shared" si="77"/>
        <v>500000</v>
      </c>
      <c r="O186" s="85"/>
      <c r="P186" s="85"/>
      <c r="Q186" s="85"/>
      <c r="R186" s="85"/>
      <c r="S186" s="85"/>
      <c r="T186" s="85"/>
      <c r="U186" s="85"/>
      <c r="V186" s="85"/>
      <c r="W186" s="85"/>
      <c r="X186" s="85"/>
    </row>
    <row r="187" spans="1:24" s="7" customFormat="1" ht="42" hidden="1" customHeight="1" x14ac:dyDescent="0.25">
      <c r="A187" s="72"/>
      <c r="B187" s="75"/>
      <c r="C187" s="72"/>
      <c r="D187" s="72"/>
      <c r="E187" s="75"/>
      <c r="F187" s="33" t="s">
        <v>61</v>
      </c>
      <c r="G187" s="34">
        <f>SUM(H187:N187)</f>
        <v>20669439</v>
      </c>
      <c r="H187" s="34">
        <f>H190+H193</f>
        <v>5789154</v>
      </c>
      <c r="I187" s="34">
        <f t="shared" ref="I187:N187" si="78">I190+I193</f>
        <v>5139351</v>
      </c>
      <c r="J187" s="34">
        <f t="shared" si="78"/>
        <v>4962132</v>
      </c>
      <c r="K187" s="34">
        <f t="shared" si="78"/>
        <v>4778802</v>
      </c>
      <c r="L187" s="34">
        <f t="shared" si="78"/>
        <v>0</v>
      </c>
      <c r="M187" s="34">
        <f t="shared" si="78"/>
        <v>0</v>
      </c>
      <c r="N187" s="34">
        <f t="shared" si="78"/>
        <v>0</v>
      </c>
      <c r="O187" s="86"/>
      <c r="P187" s="86"/>
      <c r="Q187" s="86"/>
      <c r="R187" s="86"/>
      <c r="S187" s="86"/>
      <c r="T187" s="86"/>
      <c r="U187" s="86"/>
      <c r="V187" s="86"/>
      <c r="W187" s="86"/>
      <c r="X187" s="86"/>
    </row>
    <row r="188" spans="1:24" s="7" customFormat="1" ht="42" hidden="1" customHeight="1" x14ac:dyDescent="0.25">
      <c r="A188" s="70" t="s">
        <v>221</v>
      </c>
      <c r="B188" s="73" t="s">
        <v>335</v>
      </c>
      <c r="C188" s="70">
        <v>2020</v>
      </c>
      <c r="D188" s="70">
        <v>2026</v>
      </c>
      <c r="E188" s="73" t="s">
        <v>222</v>
      </c>
      <c r="F188" s="33" t="s">
        <v>49</v>
      </c>
      <c r="G188" s="34">
        <f>SUM(G189:G190)</f>
        <v>23277907</v>
      </c>
      <c r="H188" s="34">
        <f>H189+H190</f>
        <v>6168754</v>
      </c>
      <c r="I188" s="34">
        <f t="shared" ref="I188:N188" si="79">I189+I190</f>
        <v>5214751</v>
      </c>
      <c r="J188" s="34">
        <f t="shared" si="79"/>
        <v>5115600</v>
      </c>
      <c r="K188" s="34">
        <f t="shared" si="79"/>
        <v>5278802</v>
      </c>
      <c r="L188" s="34">
        <f t="shared" si="79"/>
        <v>500000</v>
      </c>
      <c r="M188" s="34">
        <f t="shared" si="79"/>
        <v>500000</v>
      </c>
      <c r="N188" s="34">
        <f t="shared" si="79"/>
        <v>500000</v>
      </c>
      <c r="O188" s="70" t="s">
        <v>223</v>
      </c>
      <c r="P188" s="70" t="s">
        <v>54</v>
      </c>
      <c r="Q188" s="70">
        <f>R188+S188+T188+U188+V188+W188+X188</f>
        <v>76</v>
      </c>
      <c r="R188" s="70">
        <v>9</v>
      </c>
      <c r="S188" s="70">
        <v>9</v>
      </c>
      <c r="T188" s="70">
        <v>7</v>
      </c>
      <c r="U188" s="70">
        <v>6</v>
      </c>
      <c r="V188" s="70">
        <v>15</v>
      </c>
      <c r="W188" s="70">
        <v>15</v>
      </c>
      <c r="X188" s="70">
        <v>15</v>
      </c>
    </row>
    <row r="189" spans="1:24" s="7" customFormat="1" ht="42" hidden="1" customHeight="1" x14ac:dyDescent="0.25">
      <c r="A189" s="71"/>
      <c r="B189" s="74"/>
      <c r="C189" s="71"/>
      <c r="D189" s="71"/>
      <c r="E189" s="74"/>
      <c r="F189" s="33" t="s">
        <v>60</v>
      </c>
      <c r="G189" s="34">
        <f>SUM(H189:N189)</f>
        <v>2608468</v>
      </c>
      <c r="H189" s="34">
        <v>379600</v>
      </c>
      <c r="I189" s="56">
        <v>75400</v>
      </c>
      <c r="J189" s="56">
        <v>153468</v>
      </c>
      <c r="K189" s="34">
        <v>500000</v>
      </c>
      <c r="L189" s="34">
        <v>500000</v>
      </c>
      <c r="M189" s="34">
        <v>500000</v>
      </c>
      <c r="N189" s="34">
        <v>500000</v>
      </c>
      <c r="O189" s="85"/>
      <c r="P189" s="85"/>
      <c r="Q189" s="85"/>
      <c r="R189" s="85"/>
      <c r="S189" s="85"/>
      <c r="T189" s="85"/>
      <c r="U189" s="85"/>
      <c r="V189" s="85"/>
      <c r="W189" s="85"/>
      <c r="X189" s="85"/>
    </row>
    <row r="190" spans="1:24" s="7" customFormat="1" ht="42" hidden="1" customHeight="1" x14ac:dyDescent="0.25">
      <c r="A190" s="72"/>
      <c r="B190" s="75"/>
      <c r="C190" s="72"/>
      <c r="D190" s="72"/>
      <c r="E190" s="75"/>
      <c r="F190" s="33" t="s">
        <v>61</v>
      </c>
      <c r="G190" s="34">
        <f>SUM(H190:N190)</f>
        <v>20669439</v>
      </c>
      <c r="H190" s="34">
        <v>5789154</v>
      </c>
      <c r="I190" s="56">
        <v>5139351</v>
      </c>
      <c r="J190" s="56">
        <v>4962132</v>
      </c>
      <c r="K190" s="56">
        <v>4778802</v>
      </c>
      <c r="L190" s="34">
        <v>0</v>
      </c>
      <c r="M190" s="34">
        <v>0</v>
      </c>
      <c r="N190" s="34">
        <v>0</v>
      </c>
      <c r="O190" s="86"/>
      <c r="P190" s="86"/>
      <c r="Q190" s="86"/>
      <c r="R190" s="86"/>
      <c r="S190" s="86"/>
      <c r="T190" s="86"/>
      <c r="U190" s="86"/>
      <c r="V190" s="86"/>
      <c r="W190" s="86"/>
      <c r="X190" s="86"/>
    </row>
    <row r="191" spans="1:24" s="7" customFormat="1" ht="55.5" hidden="1" customHeight="1" x14ac:dyDescent="0.25">
      <c r="A191" s="70" t="s">
        <v>224</v>
      </c>
      <c r="B191" s="73" t="s">
        <v>336</v>
      </c>
      <c r="C191" s="70">
        <v>2020</v>
      </c>
      <c r="D191" s="70">
        <v>2026</v>
      </c>
      <c r="E191" s="73" t="s">
        <v>222</v>
      </c>
      <c r="F191" s="33" t="s">
        <v>49</v>
      </c>
      <c r="G191" s="34">
        <v>120400</v>
      </c>
      <c r="H191" s="34">
        <v>120400</v>
      </c>
      <c r="I191" s="34">
        <v>0</v>
      </c>
      <c r="J191" s="34">
        <v>0</v>
      </c>
      <c r="K191" s="34">
        <v>0</v>
      </c>
      <c r="L191" s="34">
        <v>0</v>
      </c>
      <c r="M191" s="34">
        <v>0</v>
      </c>
      <c r="N191" s="34">
        <v>0</v>
      </c>
      <c r="O191" s="70" t="s">
        <v>337</v>
      </c>
      <c r="P191" s="70" t="s">
        <v>54</v>
      </c>
      <c r="Q191" s="70">
        <v>2</v>
      </c>
      <c r="R191" s="70">
        <v>2</v>
      </c>
      <c r="S191" s="70">
        <v>0</v>
      </c>
      <c r="T191" s="70">
        <v>0</v>
      </c>
      <c r="U191" s="70">
        <v>0</v>
      </c>
      <c r="V191" s="70">
        <v>0</v>
      </c>
      <c r="W191" s="70">
        <v>0</v>
      </c>
      <c r="X191" s="70">
        <v>0</v>
      </c>
    </row>
    <row r="192" spans="1:24" s="7" customFormat="1" ht="42" hidden="1" customHeight="1" x14ac:dyDescent="0.25">
      <c r="A192" s="71"/>
      <c r="B192" s="74"/>
      <c r="C192" s="71"/>
      <c r="D192" s="71"/>
      <c r="E192" s="74"/>
      <c r="F192" s="33" t="s">
        <v>60</v>
      </c>
      <c r="G192" s="34">
        <v>120400</v>
      </c>
      <c r="H192" s="34">
        <v>120400</v>
      </c>
      <c r="I192" s="34">
        <v>0</v>
      </c>
      <c r="J192" s="34">
        <v>0</v>
      </c>
      <c r="K192" s="34">
        <v>0</v>
      </c>
      <c r="L192" s="34">
        <v>0</v>
      </c>
      <c r="M192" s="34">
        <v>0</v>
      </c>
      <c r="N192" s="34">
        <v>0</v>
      </c>
      <c r="O192" s="85"/>
      <c r="P192" s="85"/>
      <c r="Q192" s="85"/>
      <c r="R192" s="85"/>
      <c r="S192" s="85"/>
      <c r="T192" s="85"/>
      <c r="U192" s="85"/>
      <c r="V192" s="85"/>
      <c r="W192" s="85"/>
      <c r="X192" s="85"/>
    </row>
    <row r="193" spans="1:24" s="7" customFormat="1" ht="48.75" hidden="1" customHeight="1" x14ac:dyDescent="0.25">
      <c r="A193" s="72"/>
      <c r="B193" s="75"/>
      <c r="C193" s="72"/>
      <c r="D193" s="72"/>
      <c r="E193" s="75"/>
      <c r="F193" s="33" t="s">
        <v>61</v>
      </c>
      <c r="G193" s="34">
        <v>0</v>
      </c>
      <c r="H193" s="34">
        <v>0</v>
      </c>
      <c r="I193" s="34">
        <v>0</v>
      </c>
      <c r="J193" s="34">
        <v>0</v>
      </c>
      <c r="K193" s="34">
        <v>0</v>
      </c>
      <c r="L193" s="34">
        <v>0</v>
      </c>
      <c r="M193" s="34">
        <v>0</v>
      </c>
      <c r="N193" s="34">
        <v>0</v>
      </c>
      <c r="O193" s="86"/>
      <c r="P193" s="86"/>
      <c r="Q193" s="86"/>
      <c r="R193" s="86"/>
      <c r="S193" s="86"/>
      <c r="T193" s="86"/>
      <c r="U193" s="86"/>
      <c r="V193" s="86"/>
      <c r="W193" s="86"/>
      <c r="X193" s="86"/>
    </row>
    <row r="194" spans="1:24" s="7" customFormat="1" ht="24" hidden="1" customHeight="1" x14ac:dyDescent="0.25">
      <c r="A194" s="70">
        <v>56</v>
      </c>
      <c r="B194" s="73" t="s">
        <v>7</v>
      </c>
      <c r="C194" s="70">
        <v>2020</v>
      </c>
      <c r="D194" s="70">
        <v>2026</v>
      </c>
      <c r="E194" s="73" t="s">
        <v>26</v>
      </c>
      <c r="F194" s="33" t="s">
        <v>49</v>
      </c>
      <c r="G194" s="34">
        <f>SUM(G195:G196)</f>
        <v>1123000</v>
      </c>
      <c r="H194" s="34">
        <f t="shared" ref="H194:N194" si="80">SUM(H195:H196)</f>
        <v>224600</v>
      </c>
      <c r="I194" s="34">
        <f t="shared" si="80"/>
        <v>224600</v>
      </c>
      <c r="J194" s="34">
        <f t="shared" si="80"/>
        <v>0</v>
      </c>
      <c r="K194" s="34">
        <f t="shared" si="80"/>
        <v>0</v>
      </c>
      <c r="L194" s="34">
        <f t="shared" si="80"/>
        <v>224600</v>
      </c>
      <c r="M194" s="34">
        <f t="shared" si="80"/>
        <v>224600</v>
      </c>
      <c r="N194" s="34">
        <f t="shared" si="80"/>
        <v>224600</v>
      </c>
      <c r="O194" s="70" t="s">
        <v>48</v>
      </c>
      <c r="P194" s="70" t="s">
        <v>48</v>
      </c>
      <c r="Q194" s="70" t="s">
        <v>48</v>
      </c>
      <c r="R194" s="70" t="s">
        <v>48</v>
      </c>
      <c r="S194" s="70" t="s">
        <v>48</v>
      </c>
      <c r="T194" s="70" t="s">
        <v>48</v>
      </c>
      <c r="U194" s="70" t="s">
        <v>48</v>
      </c>
      <c r="V194" s="70" t="s">
        <v>48</v>
      </c>
      <c r="W194" s="70" t="s">
        <v>48</v>
      </c>
      <c r="X194" s="70" t="s">
        <v>48</v>
      </c>
    </row>
    <row r="195" spans="1:24" s="7" customFormat="1" ht="45" hidden="1" x14ac:dyDescent="0.25">
      <c r="A195" s="71"/>
      <c r="B195" s="74"/>
      <c r="C195" s="71"/>
      <c r="D195" s="71"/>
      <c r="E195" s="74"/>
      <c r="F195" s="33" t="s">
        <v>60</v>
      </c>
      <c r="G195" s="34">
        <f>SUM(G198+G201)</f>
        <v>1123000</v>
      </c>
      <c r="H195" s="34">
        <f>SUM(H198+H201)</f>
        <v>224600</v>
      </c>
      <c r="I195" s="34">
        <f t="shared" ref="I195:N195" si="81">SUM(I198+I201)</f>
        <v>224600</v>
      </c>
      <c r="J195" s="34">
        <f t="shared" si="81"/>
        <v>0</v>
      </c>
      <c r="K195" s="34">
        <f t="shared" si="81"/>
        <v>0</v>
      </c>
      <c r="L195" s="34">
        <f t="shared" si="81"/>
        <v>224600</v>
      </c>
      <c r="M195" s="34">
        <f t="shared" si="81"/>
        <v>224600</v>
      </c>
      <c r="N195" s="34">
        <f t="shared" si="81"/>
        <v>224600</v>
      </c>
      <c r="O195" s="85" t="s">
        <v>48</v>
      </c>
      <c r="P195" s="85" t="s">
        <v>48</v>
      </c>
      <c r="Q195" s="85" t="s">
        <v>48</v>
      </c>
      <c r="R195" s="85" t="s">
        <v>48</v>
      </c>
      <c r="S195" s="85" t="s">
        <v>48</v>
      </c>
      <c r="T195" s="85" t="s">
        <v>48</v>
      </c>
      <c r="U195" s="85" t="s">
        <v>48</v>
      </c>
      <c r="V195" s="85" t="s">
        <v>48</v>
      </c>
      <c r="W195" s="85" t="s">
        <v>48</v>
      </c>
      <c r="X195" s="85" t="s">
        <v>48</v>
      </c>
    </row>
    <row r="196" spans="1:24" s="7" customFormat="1" ht="31.15" hidden="1" customHeight="1" x14ac:dyDescent="0.25">
      <c r="A196" s="72"/>
      <c r="B196" s="75"/>
      <c r="C196" s="72"/>
      <c r="D196" s="72"/>
      <c r="E196" s="75"/>
      <c r="F196" s="33" t="s">
        <v>61</v>
      </c>
      <c r="G196" s="34">
        <f>SUM(G202+G199)</f>
        <v>0</v>
      </c>
      <c r="H196" s="34">
        <f t="shared" ref="H196:N196" si="82">SUM(H202+H199)</f>
        <v>0</v>
      </c>
      <c r="I196" s="34">
        <f t="shared" si="82"/>
        <v>0</v>
      </c>
      <c r="J196" s="34">
        <f t="shared" si="82"/>
        <v>0</v>
      </c>
      <c r="K196" s="34">
        <f t="shared" si="82"/>
        <v>0</v>
      </c>
      <c r="L196" s="34">
        <f t="shared" si="82"/>
        <v>0</v>
      </c>
      <c r="M196" s="34">
        <f t="shared" si="82"/>
        <v>0</v>
      </c>
      <c r="N196" s="34">
        <f t="shared" si="82"/>
        <v>0</v>
      </c>
      <c r="O196" s="86" t="s">
        <v>48</v>
      </c>
      <c r="P196" s="86" t="s">
        <v>48</v>
      </c>
      <c r="Q196" s="86" t="s">
        <v>48</v>
      </c>
      <c r="R196" s="86" t="s">
        <v>48</v>
      </c>
      <c r="S196" s="86" t="s">
        <v>48</v>
      </c>
      <c r="T196" s="86" t="s">
        <v>48</v>
      </c>
      <c r="U196" s="86" t="s">
        <v>48</v>
      </c>
      <c r="V196" s="86" t="s">
        <v>48</v>
      </c>
      <c r="W196" s="86" t="s">
        <v>48</v>
      </c>
      <c r="X196" s="86" t="s">
        <v>48</v>
      </c>
    </row>
    <row r="197" spans="1:24" s="7" customFormat="1" ht="39" hidden="1" customHeight="1" x14ac:dyDescent="0.25">
      <c r="A197" s="70">
        <v>57</v>
      </c>
      <c r="B197" s="73" t="s">
        <v>8</v>
      </c>
      <c r="C197" s="70">
        <v>2020</v>
      </c>
      <c r="D197" s="70">
        <v>2026</v>
      </c>
      <c r="E197" s="73" t="s">
        <v>26</v>
      </c>
      <c r="F197" s="33" t="s">
        <v>49</v>
      </c>
      <c r="G197" s="34">
        <f t="shared" ref="G197:N197" si="83">SUM(G198:G199)</f>
        <v>1123000</v>
      </c>
      <c r="H197" s="34">
        <f t="shared" si="83"/>
        <v>224600</v>
      </c>
      <c r="I197" s="34">
        <f t="shared" si="83"/>
        <v>224600</v>
      </c>
      <c r="J197" s="34">
        <f t="shared" si="83"/>
        <v>0</v>
      </c>
      <c r="K197" s="34">
        <f t="shared" si="83"/>
        <v>0</v>
      </c>
      <c r="L197" s="34">
        <f t="shared" si="83"/>
        <v>224600</v>
      </c>
      <c r="M197" s="34">
        <f t="shared" si="83"/>
        <v>224600</v>
      </c>
      <c r="N197" s="34">
        <f t="shared" si="83"/>
        <v>224600</v>
      </c>
      <c r="O197" s="70" t="s">
        <v>141</v>
      </c>
      <c r="P197" s="70" t="s">
        <v>54</v>
      </c>
      <c r="Q197" s="70">
        <f>SUM(R197:X199)</f>
        <v>40</v>
      </c>
      <c r="R197" s="70">
        <v>0</v>
      </c>
      <c r="S197" s="70">
        <v>0</v>
      </c>
      <c r="T197" s="70">
        <v>0</v>
      </c>
      <c r="U197" s="70">
        <v>10</v>
      </c>
      <c r="V197" s="70">
        <v>10</v>
      </c>
      <c r="W197" s="70">
        <v>10</v>
      </c>
      <c r="X197" s="70">
        <v>10</v>
      </c>
    </row>
    <row r="198" spans="1:24" s="7" customFormat="1" ht="45" hidden="1" x14ac:dyDescent="0.25">
      <c r="A198" s="71"/>
      <c r="B198" s="74"/>
      <c r="C198" s="71"/>
      <c r="D198" s="71"/>
      <c r="E198" s="74"/>
      <c r="F198" s="33" t="s">
        <v>60</v>
      </c>
      <c r="G198" s="34">
        <f>SUM(H198:N198)</f>
        <v>1123000</v>
      </c>
      <c r="H198" s="34">
        <v>224600</v>
      </c>
      <c r="I198" s="34">
        <v>224600</v>
      </c>
      <c r="J198" s="34">
        <v>0</v>
      </c>
      <c r="K198" s="34">
        <v>0</v>
      </c>
      <c r="L198" s="34">
        <v>224600</v>
      </c>
      <c r="M198" s="34">
        <v>224600</v>
      </c>
      <c r="N198" s="34">
        <v>224600</v>
      </c>
      <c r="O198" s="71"/>
      <c r="P198" s="71"/>
      <c r="Q198" s="71"/>
      <c r="R198" s="71"/>
      <c r="S198" s="71"/>
      <c r="T198" s="71"/>
      <c r="U198" s="71"/>
      <c r="V198" s="71"/>
      <c r="W198" s="71"/>
      <c r="X198" s="71"/>
    </row>
    <row r="199" spans="1:24" s="7" customFormat="1" ht="33" hidden="1" customHeight="1" x14ac:dyDescent="0.25">
      <c r="A199" s="72"/>
      <c r="B199" s="75"/>
      <c r="C199" s="72"/>
      <c r="D199" s="72"/>
      <c r="E199" s="75"/>
      <c r="F199" s="33" t="s">
        <v>61</v>
      </c>
      <c r="G199" s="34">
        <f>SUM(H199:N199)</f>
        <v>0</v>
      </c>
      <c r="H199" s="34">
        <v>0</v>
      </c>
      <c r="I199" s="34">
        <v>0</v>
      </c>
      <c r="J199" s="34">
        <v>0</v>
      </c>
      <c r="K199" s="34">
        <v>0</v>
      </c>
      <c r="L199" s="34">
        <v>0</v>
      </c>
      <c r="M199" s="34">
        <v>0</v>
      </c>
      <c r="N199" s="34">
        <v>0</v>
      </c>
      <c r="O199" s="72"/>
      <c r="P199" s="72"/>
      <c r="Q199" s="72"/>
      <c r="R199" s="72"/>
      <c r="S199" s="72"/>
      <c r="T199" s="72"/>
      <c r="U199" s="72"/>
      <c r="V199" s="72"/>
      <c r="W199" s="72"/>
      <c r="X199" s="72"/>
    </row>
    <row r="200" spans="1:24" s="7" customFormat="1" ht="27.6" hidden="1" customHeight="1" x14ac:dyDescent="0.25">
      <c r="A200" s="70">
        <v>58</v>
      </c>
      <c r="B200" s="73" t="s">
        <v>9</v>
      </c>
      <c r="C200" s="70">
        <v>2020</v>
      </c>
      <c r="D200" s="70">
        <v>2026</v>
      </c>
      <c r="E200" s="73" t="s">
        <v>26</v>
      </c>
      <c r="F200" s="33" t="s">
        <v>49</v>
      </c>
      <c r="G200" s="34">
        <f t="shared" ref="G200" si="84">SUM(G201:G202)</f>
        <v>0</v>
      </c>
      <c r="H200" s="34">
        <f t="shared" ref="H200:N200" si="85">SUM(H201:H202)</f>
        <v>0</v>
      </c>
      <c r="I200" s="34">
        <f t="shared" si="85"/>
        <v>0</v>
      </c>
      <c r="J200" s="34">
        <f t="shared" si="85"/>
        <v>0</v>
      </c>
      <c r="K200" s="34">
        <f t="shared" si="85"/>
        <v>0</v>
      </c>
      <c r="L200" s="34">
        <f t="shared" si="85"/>
        <v>0</v>
      </c>
      <c r="M200" s="34">
        <f t="shared" si="85"/>
        <v>0</v>
      </c>
      <c r="N200" s="34">
        <f t="shared" si="85"/>
        <v>0</v>
      </c>
      <c r="O200" s="70" t="s">
        <v>74</v>
      </c>
      <c r="P200" s="70" t="s">
        <v>73</v>
      </c>
      <c r="Q200" s="70" t="s">
        <v>48</v>
      </c>
      <c r="R200" s="70">
        <v>70.599999999999994</v>
      </c>
      <c r="S200" s="70">
        <v>70.599999999999994</v>
      </c>
      <c r="T200" s="70">
        <v>70.3</v>
      </c>
      <c r="U200" s="70">
        <v>70.599999999999994</v>
      </c>
      <c r="V200" s="70">
        <v>71.3</v>
      </c>
      <c r="W200" s="70">
        <v>71.3</v>
      </c>
      <c r="X200" s="70">
        <v>71</v>
      </c>
    </row>
    <row r="201" spans="1:24" s="7" customFormat="1" ht="45" hidden="1" x14ac:dyDescent="0.25">
      <c r="A201" s="71"/>
      <c r="B201" s="74"/>
      <c r="C201" s="71"/>
      <c r="D201" s="71"/>
      <c r="E201" s="74"/>
      <c r="F201" s="33" t="s">
        <v>60</v>
      </c>
      <c r="G201" s="34">
        <f t="shared" ref="G201:G202" si="86">SUM(H201:N201)</f>
        <v>0</v>
      </c>
      <c r="H201" s="34">
        <f>SUM(H204)</f>
        <v>0</v>
      </c>
      <c r="I201" s="34">
        <f t="shared" ref="I201:N201" si="87">SUM(I204)</f>
        <v>0</v>
      </c>
      <c r="J201" s="34">
        <f t="shared" si="87"/>
        <v>0</v>
      </c>
      <c r="K201" s="34">
        <f t="shared" si="87"/>
        <v>0</v>
      </c>
      <c r="L201" s="34">
        <f t="shared" si="87"/>
        <v>0</v>
      </c>
      <c r="M201" s="34">
        <f t="shared" si="87"/>
        <v>0</v>
      </c>
      <c r="N201" s="34">
        <f t="shared" si="87"/>
        <v>0</v>
      </c>
      <c r="O201" s="71"/>
      <c r="P201" s="71"/>
      <c r="Q201" s="71"/>
      <c r="R201" s="71"/>
      <c r="S201" s="71"/>
      <c r="T201" s="71"/>
      <c r="U201" s="71"/>
      <c r="V201" s="71"/>
      <c r="W201" s="71"/>
      <c r="X201" s="71"/>
    </row>
    <row r="202" spans="1:24" s="7" customFormat="1" ht="33.6" hidden="1" customHeight="1" x14ac:dyDescent="0.25">
      <c r="A202" s="72"/>
      <c r="B202" s="75"/>
      <c r="C202" s="72"/>
      <c r="D202" s="72"/>
      <c r="E202" s="75"/>
      <c r="F202" s="33" t="s">
        <v>61</v>
      </c>
      <c r="G202" s="34">
        <f t="shared" si="86"/>
        <v>0</v>
      </c>
      <c r="H202" s="34">
        <f t="shared" ref="H202:N202" si="88">SUM(H205)</f>
        <v>0</v>
      </c>
      <c r="I202" s="34">
        <f t="shared" si="88"/>
        <v>0</v>
      </c>
      <c r="J202" s="34">
        <f t="shared" si="88"/>
        <v>0</v>
      </c>
      <c r="K202" s="34">
        <f t="shared" si="88"/>
        <v>0</v>
      </c>
      <c r="L202" s="34">
        <f t="shared" si="88"/>
        <v>0</v>
      </c>
      <c r="M202" s="34">
        <f t="shared" si="88"/>
        <v>0</v>
      </c>
      <c r="N202" s="34">
        <f t="shared" si="88"/>
        <v>0</v>
      </c>
      <c r="O202" s="72"/>
      <c r="P202" s="72"/>
      <c r="Q202" s="72"/>
      <c r="R202" s="72"/>
      <c r="S202" s="72"/>
      <c r="T202" s="72"/>
      <c r="U202" s="72"/>
      <c r="V202" s="72"/>
      <c r="W202" s="72"/>
      <c r="X202" s="72"/>
    </row>
    <row r="203" spans="1:24" s="7" customFormat="1" ht="27" hidden="1" customHeight="1" x14ac:dyDescent="0.25">
      <c r="A203" s="70">
        <v>59</v>
      </c>
      <c r="B203" s="70" t="s">
        <v>48</v>
      </c>
      <c r="C203" s="70" t="s">
        <v>48</v>
      </c>
      <c r="D203" s="70" t="s">
        <v>48</v>
      </c>
      <c r="E203" s="70" t="s">
        <v>48</v>
      </c>
      <c r="F203" s="60" t="s">
        <v>48</v>
      </c>
      <c r="G203" s="60" t="s">
        <v>48</v>
      </c>
      <c r="H203" s="60" t="s">
        <v>48</v>
      </c>
      <c r="I203" s="60" t="s">
        <v>48</v>
      </c>
      <c r="J203" s="60" t="s">
        <v>48</v>
      </c>
      <c r="K203" s="60" t="s">
        <v>48</v>
      </c>
      <c r="L203" s="60" t="s">
        <v>48</v>
      </c>
      <c r="M203" s="60" t="s">
        <v>48</v>
      </c>
      <c r="N203" s="60" t="s">
        <v>48</v>
      </c>
      <c r="O203" s="70" t="s">
        <v>48</v>
      </c>
      <c r="P203" s="70" t="s">
        <v>48</v>
      </c>
      <c r="Q203" s="70" t="s">
        <v>48</v>
      </c>
      <c r="R203" s="70" t="s">
        <v>48</v>
      </c>
      <c r="S203" s="70" t="s">
        <v>48</v>
      </c>
      <c r="T203" s="70" t="s">
        <v>48</v>
      </c>
      <c r="U203" s="70" t="s">
        <v>48</v>
      </c>
      <c r="V203" s="70" t="s">
        <v>48</v>
      </c>
      <c r="W203" s="70" t="s">
        <v>48</v>
      </c>
      <c r="X203" s="70" t="s">
        <v>48</v>
      </c>
    </row>
    <row r="204" spans="1:24" s="7" customFormat="1" ht="46.9" hidden="1" customHeight="1" x14ac:dyDescent="0.25">
      <c r="A204" s="71"/>
      <c r="B204" s="71"/>
      <c r="C204" s="71"/>
      <c r="D204" s="71"/>
      <c r="E204" s="71"/>
      <c r="F204" s="60" t="s">
        <v>48</v>
      </c>
      <c r="G204" s="60" t="s">
        <v>48</v>
      </c>
      <c r="H204" s="60" t="s">
        <v>48</v>
      </c>
      <c r="I204" s="60" t="s">
        <v>48</v>
      </c>
      <c r="J204" s="60" t="s">
        <v>48</v>
      </c>
      <c r="K204" s="60" t="s">
        <v>48</v>
      </c>
      <c r="L204" s="60" t="s">
        <v>48</v>
      </c>
      <c r="M204" s="60" t="s">
        <v>48</v>
      </c>
      <c r="N204" s="60" t="s">
        <v>48</v>
      </c>
      <c r="O204" s="94"/>
      <c r="P204" s="94"/>
      <c r="Q204" s="94"/>
      <c r="R204" s="94"/>
      <c r="S204" s="94"/>
      <c r="T204" s="94"/>
      <c r="U204" s="94"/>
      <c r="V204" s="94"/>
      <c r="W204" s="94"/>
      <c r="X204" s="94"/>
    </row>
    <row r="205" spans="1:24" s="7" customFormat="1" ht="45" hidden="1" customHeight="1" x14ac:dyDescent="0.25">
      <c r="A205" s="72"/>
      <c r="B205" s="72"/>
      <c r="C205" s="72"/>
      <c r="D205" s="72"/>
      <c r="E205" s="72"/>
      <c r="F205" s="60" t="s">
        <v>48</v>
      </c>
      <c r="G205" s="60" t="s">
        <v>48</v>
      </c>
      <c r="H205" s="60" t="s">
        <v>48</v>
      </c>
      <c r="I205" s="60" t="s">
        <v>48</v>
      </c>
      <c r="J205" s="60" t="s">
        <v>48</v>
      </c>
      <c r="K205" s="60" t="s">
        <v>48</v>
      </c>
      <c r="L205" s="60" t="s">
        <v>48</v>
      </c>
      <c r="M205" s="60" t="s">
        <v>48</v>
      </c>
      <c r="N205" s="60" t="s">
        <v>48</v>
      </c>
      <c r="O205" s="69"/>
      <c r="P205" s="69"/>
      <c r="Q205" s="69"/>
      <c r="R205" s="69"/>
      <c r="S205" s="69"/>
      <c r="T205" s="69"/>
      <c r="U205" s="69"/>
      <c r="V205" s="69"/>
      <c r="W205" s="69"/>
      <c r="X205" s="69"/>
    </row>
    <row r="206" spans="1:24" s="7" customFormat="1" ht="14.45" hidden="1" customHeight="1" x14ac:dyDescent="0.25">
      <c r="A206" s="70">
        <v>60</v>
      </c>
      <c r="B206" s="73" t="s">
        <v>10</v>
      </c>
      <c r="C206" s="70">
        <v>2020</v>
      </c>
      <c r="D206" s="70">
        <v>2026</v>
      </c>
      <c r="E206" s="73" t="s">
        <v>26</v>
      </c>
      <c r="F206" s="33" t="s">
        <v>49</v>
      </c>
      <c r="G206" s="34">
        <f>SUM(G207:G208)</f>
        <v>0</v>
      </c>
      <c r="H206" s="34">
        <f t="shared" ref="H206:N206" si="89">SUM(H207:H208)</f>
        <v>0</v>
      </c>
      <c r="I206" s="34">
        <f t="shared" si="89"/>
        <v>0</v>
      </c>
      <c r="J206" s="34">
        <f t="shared" si="89"/>
        <v>0</v>
      </c>
      <c r="K206" s="34">
        <f t="shared" si="89"/>
        <v>0</v>
      </c>
      <c r="L206" s="34">
        <f t="shared" si="89"/>
        <v>0</v>
      </c>
      <c r="M206" s="34">
        <f t="shared" si="89"/>
        <v>0</v>
      </c>
      <c r="N206" s="34">
        <f t="shared" si="89"/>
        <v>0</v>
      </c>
      <c r="O206" s="70" t="s">
        <v>72</v>
      </c>
      <c r="P206" s="70" t="s">
        <v>54</v>
      </c>
      <c r="Q206" s="70">
        <f>R206+S206+T206+U206+V206+W206+X206</f>
        <v>0</v>
      </c>
      <c r="R206" s="70">
        <v>0</v>
      </c>
      <c r="S206" s="70">
        <v>0</v>
      </c>
      <c r="T206" s="70">
        <v>0</v>
      </c>
      <c r="U206" s="70">
        <v>0</v>
      </c>
      <c r="V206" s="70">
        <v>0</v>
      </c>
      <c r="W206" s="70">
        <v>0</v>
      </c>
      <c r="X206" s="70">
        <v>0</v>
      </c>
    </row>
    <row r="207" spans="1:24" s="7" customFormat="1" ht="45" hidden="1" x14ac:dyDescent="0.25">
      <c r="A207" s="71"/>
      <c r="B207" s="74"/>
      <c r="C207" s="71"/>
      <c r="D207" s="71"/>
      <c r="E207" s="74"/>
      <c r="F207" s="33" t="s">
        <v>60</v>
      </c>
      <c r="G207" s="34">
        <v>0</v>
      </c>
      <c r="H207" s="34">
        <v>0</v>
      </c>
      <c r="I207" s="34">
        <v>0</v>
      </c>
      <c r="J207" s="34">
        <v>0</v>
      </c>
      <c r="K207" s="34">
        <v>0</v>
      </c>
      <c r="L207" s="34">
        <v>0</v>
      </c>
      <c r="M207" s="34">
        <v>0</v>
      </c>
      <c r="N207" s="34">
        <v>0</v>
      </c>
      <c r="O207" s="71"/>
      <c r="P207" s="71"/>
      <c r="Q207" s="71"/>
      <c r="R207" s="71"/>
      <c r="S207" s="71"/>
      <c r="T207" s="71"/>
      <c r="U207" s="71"/>
      <c r="V207" s="71"/>
      <c r="W207" s="71"/>
      <c r="X207" s="71"/>
    </row>
    <row r="208" spans="1:24" s="7" customFormat="1" ht="82.15" hidden="1" customHeight="1" x14ac:dyDescent="0.25">
      <c r="A208" s="72"/>
      <c r="B208" s="75"/>
      <c r="C208" s="72"/>
      <c r="D208" s="72"/>
      <c r="E208" s="75"/>
      <c r="F208" s="33" t="s">
        <v>80</v>
      </c>
      <c r="G208" s="34">
        <v>0</v>
      </c>
      <c r="H208" s="34">
        <v>0</v>
      </c>
      <c r="I208" s="34">
        <v>0</v>
      </c>
      <c r="J208" s="34">
        <v>0</v>
      </c>
      <c r="K208" s="34">
        <v>0</v>
      </c>
      <c r="L208" s="34">
        <v>0</v>
      </c>
      <c r="M208" s="34">
        <v>0</v>
      </c>
      <c r="N208" s="34">
        <v>0</v>
      </c>
      <c r="O208" s="72"/>
      <c r="P208" s="72"/>
      <c r="Q208" s="72"/>
      <c r="R208" s="72"/>
      <c r="S208" s="72"/>
      <c r="T208" s="72"/>
      <c r="U208" s="72"/>
      <c r="V208" s="72"/>
      <c r="W208" s="72"/>
      <c r="X208" s="72"/>
    </row>
    <row r="209" spans="1:24" s="7" customFormat="1" ht="14.45" customHeight="1" x14ac:dyDescent="0.25">
      <c r="A209" s="208">
        <v>61</v>
      </c>
      <c r="B209" s="209" t="s">
        <v>11</v>
      </c>
      <c r="C209" s="208">
        <v>2020</v>
      </c>
      <c r="D209" s="208">
        <v>2026</v>
      </c>
      <c r="E209" s="209" t="s">
        <v>26</v>
      </c>
      <c r="F209" s="210" t="s">
        <v>49</v>
      </c>
      <c r="G209" s="211">
        <f>SUM(G210:G211)</f>
        <v>3738010</v>
      </c>
      <c r="H209" s="211">
        <f t="shared" ref="H209:N209" si="90">SUM(H210:H211)</f>
        <v>300000</v>
      </c>
      <c r="I209" s="211">
        <f t="shared" si="90"/>
        <v>0</v>
      </c>
      <c r="J209" s="211">
        <f t="shared" si="90"/>
        <v>2125000</v>
      </c>
      <c r="K209" s="211">
        <f t="shared" si="90"/>
        <v>313010</v>
      </c>
      <c r="L209" s="211">
        <f t="shared" si="90"/>
        <v>200000</v>
      </c>
      <c r="M209" s="211">
        <f t="shared" si="90"/>
        <v>400000</v>
      </c>
      <c r="N209" s="211">
        <f t="shared" si="90"/>
        <v>400000</v>
      </c>
      <c r="O209" s="208" t="s">
        <v>48</v>
      </c>
      <c r="P209" s="208" t="s">
        <v>48</v>
      </c>
      <c r="Q209" s="208" t="s">
        <v>48</v>
      </c>
      <c r="R209" s="208" t="s">
        <v>48</v>
      </c>
      <c r="S209" s="208" t="s">
        <v>48</v>
      </c>
      <c r="T209" s="208" t="s">
        <v>48</v>
      </c>
      <c r="U209" s="208" t="s">
        <v>48</v>
      </c>
      <c r="V209" s="208" t="s">
        <v>48</v>
      </c>
      <c r="W209" s="208" t="s">
        <v>48</v>
      </c>
      <c r="X209" s="208" t="s">
        <v>48</v>
      </c>
    </row>
    <row r="210" spans="1:24" s="7" customFormat="1" ht="45" x14ac:dyDescent="0.25">
      <c r="A210" s="212"/>
      <c r="B210" s="213"/>
      <c r="C210" s="212"/>
      <c r="D210" s="212"/>
      <c r="E210" s="213"/>
      <c r="F210" s="210" t="s">
        <v>60</v>
      </c>
      <c r="G210" s="211">
        <f>SUM(G213)</f>
        <v>1746301</v>
      </c>
      <c r="H210" s="211">
        <f t="shared" ref="H210:N211" si="91">SUM(H213)</f>
        <v>300000</v>
      </c>
      <c r="I210" s="211">
        <f t="shared" si="91"/>
        <v>0</v>
      </c>
      <c r="J210" s="211">
        <f t="shared" si="91"/>
        <v>415000</v>
      </c>
      <c r="K210" s="211">
        <f t="shared" si="91"/>
        <v>31301</v>
      </c>
      <c r="L210" s="211">
        <f t="shared" si="91"/>
        <v>200000</v>
      </c>
      <c r="M210" s="211">
        <f t="shared" si="91"/>
        <v>400000</v>
      </c>
      <c r="N210" s="211">
        <f t="shared" si="91"/>
        <v>400000</v>
      </c>
      <c r="O210" s="212" t="s">
        <v>48</v>
      </c>
      <c r="P210" s="212" t="s">
        <v>48</v>
      </c>
      <c r="Q210" s="212" t="s">
        <v>48</v>
      </c>
      <c r="R210" s="212" t="s">
        <v>48</v>
      </c>
      <c r="S210" s="212" t="s">
        <v>48</v>
      </c>
      <c r="T210" s="212" t="s">
        <v>48</v>
      </c>
      <c r="U210" s="212" t="s">
        <v>48</v>
      </c>
      <c r="V210" s="212" t="s">
        <v>48</v>
      </c>
      <c r="W210" s="212" t="s">
        <v>48</v>
      </c>
      <c r="X210" s="212" t="s">
        <v>48</v>
      </c>
    </row>
    <row r="211" spans="1:24" s="7" customFormat="1" ht="33.75" x14ac:dyDescent="0.25">
      <c r="A211" s="214"/>
      <c r="B211" s="215"/>
      <c r="C211" s="214"/>
      <c r="D211" s="214"/>
      <c r="E211" s="215"/>
      <c r="F211" s="210" t="s">
        <v>61</v>
      </c>
      <c r="G211" s="211">
        <f>SUM(G214)</f>
        <v>1991709</v>
      </c>
      <c r="H211" s="211">
        <f t="shared" si="91"/>
        <v>0</v>
      </c>
      <c r="I211" s="211">
        <f t="shared" si="91"/>
        <v>0</v>
      </c>
      <c r="J211" s="211">
        <f t="shared" si="91"/>
        <v>1710000</v>
      </c>
      <c r="K211" s="211">
        <f t="shared" si="91"/>
        <v>281709</v>
      </c>
      <c r="L211" s="211">
        <f t="shared" si="91"/>
        <v>0</v>
      </c>
      <c r="M211" s="211">
        <f t="shared" si="91"/>
        <v>0</v>
      </c>
      <c r="N211" s="211">
        <f t="shared" si="91"/>
        <v>0</v>
      </c>
      <c r="O211" s="214" t="s">
        <v>48</v>
      </c>
      <c r="P211" s="214" t="s">
        <v>48</v>
      </c>
      <c r="Q211" s="214" t="s">
        <v>48</v>
      </c>
      <c r="R211" s="214" t="s">
        <v>48</v>
      </c>
      <c r="S211" s="214" t="s">
        <v>48</v>
      </c>
      <c r="T211" s="214" t="s">
        <v>48</v>
      </c>
      <c r="U211" s="214" t="s">
        <v>48</v>
      </c>
      <c r="V211" s="214" t="s">
        <v>48</v>
      </c>
      <c r="W211" s="214" t="s">
        <v>48</v>
      </c>
      <c r="X211" s="214" t="s">
        <v>48</v>
      </c>
    </row>
    <row r="212" spans="1:24" s="7" customFormat="1" ht="14.45" customHeight="1" x14ac:dyDescent="0.25">
      <c r="A212" s="208">
        <v>62</v>
      </c>
      <c r="B212" s="209" t="s">
        <v>12</v>
      </c>
      <c r="C212" s="208">
        <v>2020</v>
      </c>
      <c r="D212" s="208">
        <v>2026</v>
      </c>
      <c r="E212" s="209" t="s">
        <v>26</v>
      </c>
      <c r="F212" s="210" t="s">
        <v>49</v>
      </c>
      <c r="G212" s="211">
        <f>SUM(G213:G214)</f>
        <v>3738010</v>
      </c>
      <c r="H212" s="211">
        <f t="shared" ref="H212:N212" si="92">SUM(H213:H214)</f>
        <v>300000</v>
      </c>
      <c r="I212" s="211">
        <f t="shared" si="92"/>
        <v>0</v>
      </c>
      <c r="J212" s="211">
        <f t="shared" si="92"/>
        <v>2125000</v>
      </c>
      <c r="K212" s="211">
        <f t="shared" si="92"/>
        <v>313010</v>
      </c>
      <c r="L212" s="211">
        <f t="shared" si="92"/>
        <v>200000</v>
      </c>
      <c r="M212" s="211">
        <f t="shared" si="92"/>
        <v>400000</v>
      </c>
      <c r="N212" s="211">
        <f t="shared" si="92"/>
        <v>400000</v>
      </c>
      <c r="O212" s="208" t="s">
        <v>48</v>
      </c>
      <c r="P212" s="208" t="s">
        <v>48</v>
      </c>
      <c r="Q212" s="208" t="s">
        <v>48</v>
      </c>
      <c r="R212" s="208" t="s">
        <v>48</v>
      </c>
      <c r="S212" s="208" t="s">
        <v>48</v>
      </c>
      <c r="T212" s="208" t="s">
        <v>48</v>
      </c>
      <c r="U212" s="208" t="s">
        <v>48</v>
      </c>
      <c r="V212" s="208" t="s">
        <v>48</v>
      </c>
      <c r="W212" s="208" t="s">
        <v>48</v>
      </c>
      <c r="X212" s="208" t="s">
        <v>48</v>
      </c>
    </row>
    <row r="213" spans="1:24" s="7" customFormat="1" ht="45" x14ac:dyDescent="0.25">
      <c r="A213" s="212"/>
      <c r="B213" s="213"/>
      <c r="C213" s="212"/>
      <c r="D213" s="212"/>
      <c r="E213" s="213"/>
      <c r="F213" s="210" t="s">
        <v>60</v>
      </c>
      <c r="G213" s="211">
        <f t="shared" ref="G213:N214" si="93">SUM(G216+G219+G222+G225+G228+G231)</f>
        <v>1746301</v>
      </c>
      <c r="H213" s="211">
        <f t="shared" si="93"/>
        <v>300000</v>
      </c>
      <c r="I213" s="211">
        <f>SUM(I216+I219+I222+I225+I228+I231)</f>
        <v>0</v>
      </c>
      <c r="J213" s="211">
        <f>SUM(J216+J219+J222+J225+J228+J231)</f>
        <v>415000</v>
      </c>
      <c r="K213" s="211">
        <f t="shared" si="93"/>
        <v>31301</v>
      </c>
      <c r="L213" s="211">
        <f t="shared" si="93"/>
        <v>200000</v>
      </c>
      <c r="M213" s="211">
        <f t="shared" si="93"/>
        <v>400000</v>
      </c>
      <c r="N213" s="211">
        <f t="shared" si="93"/>
        <v>400000</v>
      </c>
      <c r="O213" s="212"/>
      <c r="P213" s="212"/>
      <c r="Q213" s="212"/>
      <c r="R213" s="212"/>
      <c r="S213" s="212"/>
      <c r="T213" s="212"/>
      <c r="U213" s="212"/>
      <c r="V213" s="212"/>
      <c r="W213" s="212"/>
      <c r="X213" s="212"/>
    </row>
    <row r="214" spans="1:24" s="7" customFormat="1" ht="33.75" x14ac:dyDescent="0.25">
      <c r="A214" s="214"/>
      <c r="B214" s="215"/>
      <c r="C214" s="214"/>
      <c r="D214" s="214"/>
      <c r="E214" s="215"/>
      <c r="F214" s="210" t="s">
        <v>61</v>
      </c>
      <c r="G214" s="211">
        <f t="shared" si="93"/>
        <v>1991709</v>
      </c>
      <c r="H214" s="211">
        <f t="shared" si="93"/>
        <v>0</v>
      </c>
      <c r="I214" s="211">
        <f t="shared" si="93"/>
        <v>0</v>
      </c>
      <c r="J214" s="211">
        <f t="shared" si="93"/>
        <v>1710000</v>
      </c>
      <c r="K214" s="211">
        <f t="shared" si="93"/>
        <v>281709</v>
      </c>
      <c r="L214" s="211">
        <f t="shared" si="93"/>
        <v>0</v>
      </c>
      <c r="M214" s="211">
        <f t="shared" si="93"/>
        <v>0</v>
      </c>
      <c r="N214" s="211">
        <f t="shared" si="93"/>
        <v>0</v>
      </c>
      <c r="O214" s="214"/>
      <c r="P214" s="214"/>
      <c r="Q214" s="214"/>
      <c r="R214" s="214"/>
      <c r="S214" s="214"/>
      <c r="T214" s="214"/>
      <c r="U214" s="214"/>
      <c r="V214" s="214"/>
      <c r="W214" s="214"/>
      <c r="X214" s="214"/>
    </row>
    <row r="215" spans="1:24" s="7" customFormat="1" ht="14.45" hidden="1" customHeight="1" x14ac:dyDescent="0.25">
      <c r="A215" s="208">
        <v>63</v>
      </c>
      <c r="B215" s="209" t="s">
        <v>13</v>
      </c>
      <c r="C215" s="208">
        <v>2020</v>
      </c>
      <c r="D215" s="208">
        <v>2026</v>
      </c>
      <c r="E215" s="209" t="s">
        <v>26</v>
      </c>
      <c r="F215" s="210" t="s">
        <v>49</v>
      </c>
      <c r="G215" s="211">
        <f>SUM(G216:G217)</f>
        <v>200000</v>
      </c>
      <c r="H215" s="211">
        <f t="shared" ref="H215:M215" si="94">SUM(H216:H217)</f>
        <v>0</v>
      </c>
      <c r="I215" s="211">
        <f t="shared" si="94"/>
        <v>0</v>
      </c>
      <c r="J215" s="211">
        <f t="shared" si="94"/>
        <v>0</v>
      </c>
      <c r="K215" s="211">
        <f t="shared" si="94"/>
        <v>0</v>
      </c>
      <c r="L215" s="211">
        <f t="shared" si="94"/>
        <v>0</v>
      </c>
      <c r="M215" s="211">
        <f t="shared" si="94"/>
        <v>100000</v>
      </c>
      <c r="N215" s="211">
        <f>SUM(N216:N217)</f>
        <v>100000</v>
      </c>
      <c r="O215" s="208" t="s">
        <v>0</v>
      </c>
      <c r="P215" s="208" t="s">
        <v>73</v>
      </c>
      <c r="Q215" s="208" t="s">
        <v>48</v>
      </c>
      <c r="R215" s="208">
        <v>0</v>
      </c>
      <c r="S215" s="208">
        <v>0</v>
      </c>
      <c r="T215" s="208">
        <v>100</v>
      </c>
      <c r="U215" s="208">
        <v>0</v>
      </c>
      <c r="V215" s="208">
        <v>0</v>
      </c>
      <c r="W215" s="208">
        <v>100</v>
      </c>
      <c r="X215" s="208">
        <v>100</v>
      </c>
    </row>
    <row r="216" spans="1:24" s="7" customFormat="1" ht="45" hidden="1" x14ac:dyDescent="0.25">
      <c r="A216" s="212"/>
      <c r="B216" s="213"/>
      <c r="C216" s="212"/>
      <c r="D216" s="212"/>
      <c r="E216" s="213"/>
      <c r="F216" s="210" t="s">
        <v>60</v>
      </c>
      <c r="G216" s="211">
        <f>SUM(H216:N216)</f>
        <v>200000</v>
      </c>
      <c r="H216" s="211">
        <v>0</v>
      </c>
      <c r="I216" s="211">
        <v>0</v>
      </c>
      <c r="J216" s="211">
        <v>0</v>
      </c>
      <c r="K216" s="211">
        <v>0</v>
      </c>
      <c r="L216" s="211">
        <v>0</v>
      </c>
      <c r="M216" s="211">
        <v>100000</v>
      </c>
      <c r="N216" s="211">
        <v>100000</v>
      </c>
      <c r="O216" s="212"/>
      <c r="P216" s="212"/>
      <c r="Q216" s="212"/>
      <c r="R216" s="212"/>
      <c r="S216" s="212"/>
      <c r="T216" s="212"/>
      <c r="U216" s="212"/>
      <c r="V216" s="212"/>
      <c r="W216" s="212"/>
      <c r="X216" s="212"/>
    </row>
    <row r="217" spans="1:24" s="7" customFormat="1" ht="33.75" hidden="1" x14ac:dyDescent="0.25">
      <c r="A217" s="214"/>
      <c r="B217" s="215"/>
      <c r="C217" s="214"/>
      <c r="D217" s="214"/>
      <c r="E217" s="215"/>
      <c r="F217" s="210" t="s">
        <v>61</v>
      </c>
      <c r="G217" s="211">
        <v>0</v>
      </c>
      <c r="H217" s="211">
        <v>0</v>
      </c>
      <c r="I217" s="211">
        <v>0</v>
      </c>
      <c r="J217" s="211">
        <v>0</v>
      </c>
      <c r="K217" s="211">
        <v>0</v>
      </c>
      <c r="L217" s="211">
        <v>0</v>
      </c>
      <c r="M217" s="211">
        <v>0</v>
      </c>
      <c r="N217" s="211">
        <v>0</v>
      </c>
      <c r="O217" s="214"/>
      <c r="P217" s="214"/>
      <c r="Q217" s="214"/>
      <c r="R217" s="214"/>
      <c r="S217" s="214"/>
      <c r="T217" s="214"/>
      <c r="U217" s="214"/>
      <c r="V217" s="214"/>
      <c r="W217" s="214"/>
      <c r="X217" s="214"/>
    </row>
    <row r="218" spans="1:24" s="7" customFormat="1" ht="30" hidden="1" customHeight="1" x14ac:dyDescent="0.25">
      <c r="A218" s="208">
        <v>64</v>
      </c>
      <c r="B218" s="209" t="s">
        <v>14</v>
      </c>
      <c r="C218" s="208">
        <v>2020</v>
      </c>
      <c r="D218" s="208">
        <v>2026</v>
      </c>
      <c r="E218" s="209" t="s">
        <v>26</v>
      </c>
      <c r="F218" s="210" t="s">
        <v>49</v>
      </c>
      <c r="G218" s="211">
        <f>SUM(G219:G220)</f>
        <v>200000</v>
      </c>
      <c r="H218" s="211">
        <f t="shared" ref="H218:N218" si="95">SUM(H219:H220)</f>
        <v>0</v>
      </c>
      <c r="I218" s="211">
        <f t="shared" si="95"/>
        <v>0</v>
      </c>
      <c r="J218" s="211">
        <f t="shared" si="95"/>
        <v>0</v>
      </c>
      <c r="K218" s="211">
        <f t="shared" si="95"/>
        <v>0</v>
      </c>
      <c r="L218" s="211">
        <f t="shared" si="95"/>
        <v>0</v>
      </c>
      <c r="M218" s="211">
        <f t="shared" si="95"/>
        <v>100000</v>
      </c>
      <c r="N218" s="211">
        <f t="shared" si="95"/>
        <v>100000</v>
      </c>
      <c r="O218" s="208" t="s">
        <v>87</v>
      </c>
      <c r="P218" s="208" t="s">
        <v>88</v>
      </c>
      <c r="Q218" s="208">
        <f>SUM(R218:X218)</f>
        <v>2</v>
      </c>
      <c r="R218" s="208">
        <v>0</v>
      </c>
      <c r="S218" s="208">
        <v>2</v>
      </c>
      <c r="T218" s="208">
        <v>0</v>
      </c>
      <c r="U218" s="208">
        <v>0</v>
      </c>
      <c r="V218" s="208">
        <v>0</v>
      </c>
      <c r="W218" s="208">
        <v>0</v>
      </c>
      <c r="X218" s="208">
        <v>0</v>
      </c>
    </row>
    <row r="219" spans="1:24" s="7" customFormat="1" ht="45" hidden="1" x14ac:dyDescent="0.25">
      <c r="A219" s="212"/>
      <c r="B219" s="213"/>
      <c r="C219" s="212"/>
      <c r="D219" s="212"/>
      <c r="E219" s="213"/>
      <c r="F219" s="210" t="s">
        <v>60</v>
      </c>
      <c r="G219" s="211">
        <f>SUM(H219:N219)</f>
        <v>200000</v>
      </c>
      <c r="H219" s="211">
        <v>0</v>
      </c>
      <c r="I219" s="211">
        <v>0</v>
      </c>
      <c r="J219" s="211">
        <v>0</v>
      </c>
      <c r="K219" s="211">
        <v>0</v>
      </c>
      <c r="L219" s="211">
        <v>0</v>
      </c>
      <c r="M219" s="211">
        <v>100000</v>
      </c>
      <c r="N219" s="211">
        <v>100000</v>
      </c>
      <c r="O219" s="212"/>
      <c r="P219" s="212"/>
      <c r="Q219" s="212"/>
      <c r="R219" s="212"/>
      <c r="S219" s="212"/>
      <c r="T219" s="212"/>
      <c r="U219" s="212"/>
      <c r="V219" s="212"/>
      <c r="W219" s="212"/>
      <c r="X219" s="212"/>
    </row>
    <row r="220" spans="1:24" s="7" customFormat="1" ht="33.75" hidden="1" x14ac:dyDescent="0.25">
      <c r="A220" s="214"/>
      <c r="B220" s="215"/>
      <c r="C220" s="214"/>
      <c r="D220" s="214"/>
      <c r="E220" s="215"/>
      <c r="F220" s="210" t="s">
        <v>61</v>
      </c>
      <c r="G220" s="211">
        <f>SUM(H220:N220)</f>
        <v>0</v>
      </c>
      <c r="H220" s="211">
        <v>0</v>
      </c>
      <c r="I220" s="211">
        <v>0</v>
      </c>
      <c r="J220" s="211">
        <v>0</v>
      </c>
      <c r="K220" s="211">
        <v>0</v>
      </c>
      <c r="L220" s="211">
        <v>0</v>
      </c>
      <c r="M220" s="211">
        <v>0</v>
      </c>
      <c r="N220" s="211">
        <v>0</v>
      </c>
      <c r="O220" s="214"/>
      <c r="P220" s="214"/>
      <c r="Q220" s="214"/>
      <c r="R220" s="214"/>
      <c r="S220" s="214"/>
      <c r="T220" s="214"/>
      <c r="U220" s="214"/>
      <c r="V220" s="214"/>
      <c r="W220" s="214"/>
      <c r="X220" s="214"/>
    </row>
    <row r="221" spans="1:24" s="7" customFormat="1" ht="14.45" hidden="1" customHeight="1" x14ac:dyDescent="0.25">
      <c r="A221" s="208">
        <v>65</v>
      </c>
      <c r="B221" s="209" t="s">
        <v>15</v>
      </c>
      <c r="C221" s="208">
        <v>2020</v>
      </c>
      <c r="D221" s="208">
        <v>2026</v>
      </c>
      <c r="E221" s="209" t="s">
        <v>26</v>
      </c>
      <c r="F221" s="210" t="s">
        <v>49</v>
      </c>
      <c r="G221" s="211">
        <f>SUM(G222:G223)</f>
        <v>0</v>
      </c>
      <c r="H221" s="211">
        <f t="shared" ref="H221:N221" si="96">SUM(H222:H223)</f>
        <v>0</v>
      </c>
      <c r="I221" s="211">
        <f t="shared" si="96"/>
        <v>0</v>
      </c>
      <c r="J221" s="211">
        <f t="shared" si="96"/>
        <v>0</v>
      </c>
      <c r="K221" s="211">
        <f t="shared" si="96"/>
        <v>0</v>
      </c>
      <c r="L221" s="211">
        <f t="shared" si="96"/>
        <v>0</v>
      </c>
      <c r="M221" s="211">
        <f t="shared" si="96"/>
        <v>0</v>
      </c>
      <c r="N221" s="211">
        <f t="shared" si="96"/>
        <v>0</v>
      </c>
      <c r="O221" s="208" t="s">
        <v>1</v>
      </c>
      <c r="P221" s="208" t="s">
        <v>88</v>
      </c>
      <c r="Q221" s="208">
        <f>SUM(R221:X221)</f>
        <v>0</v>
      </c>
      <c r="R221" s="208">
        <v>0</v>
      </c>
      <c r="S221" s="208">
        <v>0</v>
      </c>
      <c r="T221" s="208">
        <v>0</v>
      </c>
      <c r="U221" s="208">
        <v>0</v>
      </c>
      <c r="V221" s="208">
        <v>0</v>
      </c>
      <c r="W221" s="208">
        <v>0</v>
      </c>
      <c r="X221" s="208">
        <v>0</v>
      </c>
    </row>
    <row r="222" spans="1:24" s="7" customFormat="1" ht="45" hidden="1" x14ac:dyDescent="0.25">
      <c r="A222" s="212"/>
      <c r="B222" s="213"/>
      <c r="C222" s="212"/>
      <c r="D222" s="212"/>
      <c r="E222" s="213"/>
      <c r="F222" s="210" t="s">
        <v>60</v>
      </c>
      <c r="G222" s="211">
        <f>SUM(H222:N222)</f>
        <v>0</v>
      </c>
      <c r="H222" s="211">
        <v>0</v>
      </c>
      <c r="I222" s="211">
        <v>0</v>
      </c>
      <c r="J222" s="211">
        <v>0</v>
      </c>
      <c r="K222" s="211">
        <v>0</v>
      </c>
      <c r="L222" s="211">
        <v>0</v>
      </c>
      <c r="M222" s="211">
        <v>0</v>
      </c>
      <c r="N222" s="211">
        <v>0</v>
      </c>
      <c r="O222" s="212"/>
      <c r="P222" s="212"/>
      <c r="Q222" s="212"/>
      <c r="R222" s="212"/>
      <c r="S222" s="212"/>
      <c r="T222" s="212"/>
      <c r="U222" s="212"/>
      <c r="V222" s="212"/>
      <c r="W222" s="212"/>
      <c r="X222" s="212"/>
    </row>
    <row r="223" spans="1:24" s="7" customFormat="1" ht="33.75" hidden="1" x14ac:dyDescent="0.25">
      <c r="A223" s="214"/>
      <c r="B223" s="215"/>
      <c r="C223" s="214"/>
      <c r="D223" s="214"/>
      <c r="E223" s="215"/>
      <c r="F223" s="210" t="s">
        <v>61</v>
      </c>
      <c r="G223" s="211">
        <f>SUM(H223:N223)</f>
        <v>0</v>
      </c>
      <c r="H223" s="211">
        <v>0</v>
      </c>
      <c r="I223" s="211">
        <v>0</v>
      </c>
      <c r="J223" s="211">
        <v>0</v>
      </c>
      <c r="K223" s="211">
        <v>0</v>
      </c>
      <c r="L223" s="211">
        <v>0</v>
      </c>
      <c r="M223" s="211">
        <v>0</v>
      </c>
      <c r="N223" s="211">
        <v>0</v>
      </c>
      <c r="O223" s="214"/>
      <c r="P223" s="214"/>
      <c r="Q223" s="214"/>
      <c r="R223" s="214"/>
      <c r="S223" s="214"/>
      <c r="T223" s="214"/>
      <c r="U223" s="214"/>
      <c r="V223" s="214"/>
      <c r="W223" s="214"/>
      <c r="X223" s="214"/>
    </row>
    <row r="224" spans="1:24" s="7" customFormat="1" ht="14.45" customHeight="1" x14ac:dyDescent="0.25">
      <c r="A224" s="208">
        <v>66</v>
      </c>
      <c r="B224" s="209" t="s">
        <v>16</v>
      </c>
      <c r="C224" s="208">
        <v>2020</v>
      </c>
      <c r="D224" s="208">
        <v>2026</v>
      </c>
      <c r="E224" s="209" t="s">
        <v>26</v>
      </c>
      <c r="F224" s="210" t="s">
        <v>49</v>
      </c>
      <c r="G224" s="211">
        <f>SUM(G225:G226)</f>
        <v>425000</v>
      </c>
      <c r="H224" s="211">
        <f t="shared" ref="H224:N224" si="97">SUM(H225:H226)</f>
        <v>0</v>
      </c>
      <c r="I224" s="211">
        <f t="shared" si="97"/>
        <v>0</v>
      </c>
      <c r="J224" s="211">
        <f t="shared" si="97"/>
        <v>225000</v>
      </c>
      <c r="K224" s="211">
        <f t="shared" si="97"/>
        <v>0</v>
      </c>
      <c r="L224" s="211">
        <f t="shared" si="97"/>
        <v>0</v>
      </c>
      <c r="M224" s="211">
        <f t="shared" si="97"/>
        <v>100000</v>
      </c>
      <c r="N224" s="211">
        <f t="shared" si="97"/>
        <v>100000</v>
      </c>
      <c r="O224" s="208" t="s">
        <v>1</v>
      </c>
      <c r="P224" s="216" t="s">
        <v>88</v>
      </c>
      <c r="Q224" s="216">
        <f>SUM(R224:X224)</f>
        <v>7</v>
      </c>
      <c r="R224" s="216">
        <v>0</v>
      </c>
      <c r="S224" s="216">
        <v>2</v>
      </c>
      <c r="T224" s="216">
        <v>1</v>
      </c>
      <c r="U224" s="216">
        <v>1</v>
      </c>
      <c r="V224" s="216">
        <v>1</v>
      </c>
      <c r="W224" s="216">
        <v>1</v>
      </c>
      <c r="X224" s="216">
        <v>1</v>
      </c>
    </row>
    <row r="225" spans="1:24" s="7" customFormat="1" ht="45" x14ac:dyDescent="0.25">
      <c r="A225" s="212"/>
      <c r="B225" s="213"/>
      <c r="C225" s="212"/>
      <c r="D225" s="212"/>
      <c r="E225" s="213"/>
      <c r="F225" s="210" t="s">
        <v>60</v>
      </c>
      <c r="G225" s="211">
        <f>SUM(H225:N225)</f>
        <v>425000</v>
      </c>
      <c r="H225" s="211">
        <v>0</v>
      </c>
      <c r="I225" s="211">
        <v>0</v>
      </c>
      <c r="J225" s="211">
        <v>225000</v>
      </c>
      <c r="K225" s="211">
        <v>0</v>
      </c>
      <c r="L225" s="211">
        <v>0</v>
      </c>
      <c r="M225" s="211">
        <v>100000</v>
      </c>
      <c r="N225" s="211">
        <v>100000</v>
      </c>
      <c r="O225" s="212"/>
      <c r="P225" s="217"/>
      <c r="Q225" s="217"/>
      <c r="R225" s="217"/>
      <c r="S225" s="217"/>
      <c r="T225" s="217"/>
      <c r="U225" s="217"/>
      <c r="V225" s="217"/>
      <c r="W225" s="217"/>
      <c r="X225" s="217"/>
    </row>
    <row r="226" spans="1:24" s="7" customFormat="1" ht="33.75" x14ac:dyDescent="0.25">
      <c r="A226" s="214"/>
      <c r="B226" s="215"/>
      <c r="C226" s="214"/>
      <c r="D226" s="214"/>
      <c r="E226" s="215"/>
      <c r="F226" s="210" t="s">
        <v>61</v>
      </c>
      <c r="G226" s="211">
        <f>SUM(H226:N226)</f>
        <v>0</v>
      </c>
      <c r="H226" s="211">
        <v>0</v>
      </c>
      <c r="I226" s="211">
        <v>0</v>
      </c>
      <c r="J226" s="211">
        <v>0</v>
      </c>
      <c r="K226" s="211">
        <v>0</v>
      </c>
      <c r="L226" s="211">
        <v>0</v>
      </c>
      <c r="M226" s="211">
        <v>0</v>
      </c>
      <c r="N226" s="211">
        <v>0</v>
      </c>
      <c r="O226" s="214"/>
      <c r="P226" s="218"/>
      <c r="Q226" s="218"/>
      <c r="R226" s="218"/>
      <c r="S226" s="218"/>
      <c r="T226" s="218"/>
      <c r="U226" s="218"/>
      <c r="V226" s="218"/>
      <c r="W226" s="218"/>
      <c r="X226" s="218"/>
    </row>
    <row r="227" spans="1:24" s="7" customFormat="1" ht="14.45" customHeight="1" x14ac:dyDescent="0.25">
      <c r="A227" s="208">
        <v>67</v>
      </c>
      <c r="B227" s="209" t="s">
        <v>17</v>
      </c>
      <c r="C227" s="208">
        <v>2020</v>
      </c>
      <c r="D227" s="208">
        <v>2026</v>
      </c>
      <c r="E227" s="209" t="s">
        <v>26</v>
      </c>
      <c r="F227" s="210" t="s">
        <v>49</v>
      </c>
      <c r="G227" s="211">
        <f>SUM(G228:G229)</f>
        <v>2400000</v>
      </c>
      <c r="H227" s="211">
        <f t="shared" ref="H227" si="98">SUM(H228:H229)</f>
        <v>300000</v>
      </c>
      <c r="I227" s="211">
        <f>I228+I229</f>
        <v>0</v>
      </c>
      <c r="J227" s="211">
        <f t="shared" ref="J227:N227" si="99">J228+J229</f>
        <v>1900000</v>
      </c>
      <c r="K227" s="211">
        <f t="shared" si="99"/>
        <v>0</v>
      </c>
      <c r="L227" s="211">
        <f t="shared" si="99"/>
        <v>200000</v>
      </c>
      <c r="M227" s="211">
        <f t="shared" si="99"/>
        <v>0</v>
      </c>
      <c r="N227" s="211">
        <f t="shared" si="99"/>
        <v>0</v>
      </c>
      <c r="O227" s="208" t="s">
        <v>339</v>
      </c>
      <c r="P227" s="216" t="s">
        <v>88</v>
      </c>
      <c r="Q227" s="216">
        <v>2</v>
      </c>
      <c r="R227" s="216" t="s">
        <v>48</v>
      </c>
      <c r="S227" s="216">
        <v>0</v>
      </c>
      <c r="T227" s="216">
        <v>1</v>
      </c>
      <c r="U227" s="216">
        <v>0</v>
      </c>
      <c r="V227" s="216">
        <v>1</v>
      </c>
      <c r="W227" s="216">
        <v>0</v>
      </c>
      <c r="X227" s="216">
        <v>0</v>
      </c>
    </row>
    <row r="228" spans="1:24" s="7" customFormat="1" ht="45" x14ac:dyDescent="0.25">
      <c r="A228" s="212"/>
      <c r="B228" s="213"/>
      <c r="C228" s="212"/>
      <c r="D228" s="212"/>
      <c r="E228" s="213"/>
      <c r="F228" s="210" t="s">
        <v>60</v>
      </c>
      <c r="G228" s="211">
        <f>SUM(H228:N228)</f>
        <v>690000</v>
      </c>
      <c r="H228" s="211">
        <v>300000</v>
      </c>
      <c r="I228" s="211">
        <v>0</v>
      </c>
      <c r="J228" s="211">
        <v>190000</v>
      </c>
      <c r="K228" s="211">
        <v>0</v>
      </c>
      <c r="L228" s="211">
        <v>200000</v>
      </c>
      <c r="M228" s="211">
        <v>0</v>
      </c>
      <c r="N228" s="211">
        <v>0</v>
      </c>
      <c r="O228" s="212"/>
      <c r="P228" s="217"/>
      <c r="Q228" s="217"/>
      <c r="R228" s="217"/>
      <c r="S228" s="217"/>
      <c r="T228" s="217"/>
      <c r="U228" s="217"/>
      <c r="V228" s="217"/>
      <c r="W228" s="217"/>
      <c r="X228" s="217"/>
    </row>
    <row r="229" spans="1:24" s="7" customFormat="1" ht="33.75" x14ac:dyDescent="0.25">
      <c r="A229" s="214"/>
      <c r="B229" s="215"/>
      <c r="C229" s="214"/>
      <c r="D229" s="214"/>
      <c r="E229" s="215"/>
      <c r="F229" s="210" t="s">
        <v>61</v>
      </c>
      <c r="G229" s="211">
        <f>SUM(H229:N229)</f>
        <v>1710000</v>
      </c>
      <c r="H229" s="211">
        <v>0</v>
      </c>
      <c r="I229" s="211">
        <v>0</v>
      </c>
      <c r="J229" s="211">
        <v>1710000</v>
      </c>
      <c r="K229" s="211">
        <v>0</v>
      </c>
      <c r="L229" s="211">
        <v>0</v>
      </c>
      <c r="M229" s="211">
        <v>0</v>
      </c>
      <c r="N229" s="211">
        <v>0</v>
      </c>
      <c r="O229" s="214"/>
      <c r="P229" s="218"/>
      <c r="Q229" s="218"/>
      <c r="R229" s="218"/>
      <c r="S229" s="218"/>
      <c r="T229" s="218"/>
      <c r="U229" s="218"/>
      <c r="V229" s="218"/>
      <c r="W229" s="218"/>
      <c r="X229" s="218"/>
    </row>
    <row r="230" spans="1:24" s="7" customFormat="1" ht="14.45" customHeight="1" x14ac:dyDescent="0.25">
      <c r="A230" s="208">
        <v>68</v>
      </c>
      <c r="B230" s="209" t="s">
        <v>18</v>
      </c>
      <c r="C230" s="208">
        <v>2020</v>
      </c>
      <c r="D230" s="208">
        <v>2026</v>
      </c>
      <c r="E230" s="209" t="s">
        <v>26</v>
      </c>
      <c r="F230" s="210" t="s">
        <v>49</v>
      </c>
      <c r="G230" s="211">
        <f>SUM(G231:G232)</f>
        <v>513010</v>
      </c>
      <c r="H230" s="211">
        <f t="shared" ref="H230:N230" si="100">SUM(H231:H232)</f>
        <v>0</v>
      </c>
      <c r="I230" s="211">
        <f t="shared" si="100"/>
        <v>0</v>
      </c>
      <c r="J230" s="211">
        <f t="shared" si="100"/>
        <v>0</v>
      </c>
      <c r="K230" s="211">
        <f t="shared" si="100"/>
        <v>313010</v>
      </c>
      <c r="L230" s="211">
        <f t="shared" si="100"/>
        <v>0</v>
      </c>
      <c r="M230" s="211">
        <f t="shared" si="100"/>
        <v>100000</v>
      </c>
      <c r="N230" s="211">
        <f t="shared" si="100"/>
        <v>100000</v>
      </c>
      <c r="O230" s="208" t="s">
        <v>2</v>
      </c>
      <c r="P230" s="216" t="s">
        <v>73</v>
      </c>
      <c r="Q230" s="216" t="s">
        <v>48</v>
      </c>
      <c r="R230" s="216">
        <v>0</v>
      </c>
      <c r="S230" s="216">
        <v>40</v>
      </c>
      <c r="T230" s="216">
        <v>60</v>
      </c>
      <c r="U230" s="216">
        <v>80</v>
      </c>
      <c r="V230" s="216">
        <v>100</v>
      </c>
      <c r="W230" s="216">
        <v>100</v>
      </c>
      <c r="X230" s="216">
        <v>100</v>
      </c>
    </row>
    <row r="231" spans="1:24" s="7" customFormat="1" ht="45" x14ac:dyDescent="0.25">
      <c r="A231" s="212"/>
      <c r="B231" s="213"/>
      <c r="C231" s="212"/>
      <c r="D231" s="212"/>
      <c r="E231" s="213"/>
      <c r="F231" s="210" t="s">
        <v>60</v>
      </c>
      <c r="G231" s="211">
        <f t="shared" ref="G231:G282" si="101">SUM(H231:N231)</f>
        <v>231301</v>
      </c>
      <c r="H231" s="211">
        <v>0</v>
      </c>
      <c r="I231" s="211">
        <v>0</v>
      </c>
      <c r="J231" s="211">
        <v>0</v>
      </c>
      <c r="K231" s="211">
        <v>31301</v>
      </c>
      <c r="L231" s="211">
        <v>0</v>
      </c>
      <c r="M231" s="211">
        <v>100000</v>
      </c>
      <c r="N231" s="211">
        <v>100000</v>
      </c>
      <c r="O231" s="212"/>
      <c r="P231" s="217"/>
      <c r="Q231" s="217"/>
      <c r="R231" s="217"/>
      <c r="S231" s="217"/>
      <c r="T231" s="217"/>
      <c r="U231" s="217"/>
      <c r="V231" s="217"/>
      <c r="W231" s="217"/>
      <c r="X231" s="217"/>
    </row>
    <row r="232" spans="1:24" s="7" customFormat="1" ht="33.75" x14ac:dyDescent="0.25">
      <c r="A232" s="214"/>
      <c r="B232" s="215"/>
      <c r="C232" s="214"/>
      <c r="D232" s="214"/>
      <c r="E232" s="215"/>
      <c r="F232" s="210" t="s">
        <v>61</v>
      </c>
      <c r="G232" s="211">
        <f t="shared" si="101"/>
        <v>281709</v>
      </c>
      <c r="H232" s="211">
        <v>0</v>
      </c>
      <c r="I232" s="211">
        <v>0</v>
      </c>
      <c r="J232" s="211">
        <v>0</v>
      </c>
      <c r="K232" s="211">
        <v>281709</v>
      </c>
      <c r="L232" s="211">
        <v>0</v>
      </c>
      <c r="M232" s="211">
        <v>0</v>
      </c>
      <c r="N232" s="211">
        <v>0</v>
      </c>
      <c r="O232" s="214"/>
      <c r="P232" s="218"/>
      <c r="Q232" s="218"/>
      <c r="R232" s="218"/>
      <c r="S232" s="218"/>
      <c r="T232" s="218"/>
      <c r="U232" s="218"/>
      <c r="V232" s="218"/>
      <c r="W232" s="218"/>
      <c r="X232" s="218"/>
    </row>
    <row r="233" spans="1:24" s="7" customFormat="1" ht="14.45" customHeight="1" x14ac:dyDescent="0.25">
      <c r="A233" s="208">
        <v>69</v>
      </c>
      <c r="B233" s="209" t="s">
        <v>231</v>
      </c>
      <c r="C233" s="208">
        <v>2020</v>
      </c>
      <c r="D233" s="208">
        <v>2026</v>
      </c>
      <c r="E233" s="209" t="s">
        <v>26</v>
      </c>
      <c r="F233" s="210" t="s">
        <v>49</v>
      </c>
      <c r="G233" s="211">
        <f t="shared" si="101"/>
        <v>424352549.54000002</v>
      </c>
      <c r="H233" s="211">
        <f>H234+H235</f>
        <v>84860678.919999987</v>
      </c>
      <c r="I233" s="211">
        <f t="shared" ref="I233:N233" si="102">I234+I235</f>
        <v>20157200</v>
      </c>
      <c r="J233" s="211">
        <f t="shared" si="102"/>
        <v>143751861.75</v>
      </c>
      <c r="K233" s="211">
        <f t="shared" si="102"/>
        <v>50598576.270000003</v>
      </c>
      <c r="L233" s="211">
        <f t="shared" si="102"/>
        <v>94202054.739999995</v>
      </c>
      <c r="M233" s="211">
        <f t="shared" si="102"/>
        <v>15391088.93</v>
      </c>
      <c r="N233" s="211">
        <f t="shared" si="102"/>
        <v>15391088.93</v>
      </c>
      <c r="O233" s="208" t="s">
        <v>48</v>
      </c>
      <c r="P233" s="216" t="s">
        <v>48</v>
      </c>
      <c r="Q233" s="216" t="s">
        <v>48</v>
      </c>
      <c r="R233" s="216" t="s">
        <v>48</v>
      </c>
      <c r="S233" s="216" t="s">
        <v>48</v>
      </c>
      <c r="T233" s="216" t="s">
        <v>48</v>
      </c>
      <c r="U233" s="216" t="s">
        <v>48</v>
      </c>
      <c r="V233" s="216" t="s">
        <v>48</v>
      </c>
      <c r="W233" s="216" t="s">
        <v>48</v>
      </c>
      <c r="X233" s="216" t="s">
        <v>48</v>
      </c>
    </row>
    <row r="234" spans="1:24" s="7" customFormat="1" ht="45" x14ac:dyDescent="0.25">
      <c r="A234" s="212"/>
      <c r="B234" s="213"/>
      <c r="C234" s="212"/>
      <c r="D234" s="212"/>
      <c r="E234" s="213"/>
      <c r="F234" s="210" t="s">
        <v>60</v>
      </c>
      <c r="G234" s="211">
        <f t="shared" si="101"/>
        <v>61401556.799999997</v>
      </c>
      <c r="H234" s="211">
        <f>H237+H282+H285+H297+H303+H306+H309+H312+H315+H300+H318+H321</f>
        <v>4420340.8499999996</v>
      </c>
      <c r="I234" s="211">
        <f t="shared" ref="I234:N234" si="103">I237+I282+I285+I297+I303+I306+I309+I312+I315+I300+I318+I321</f>
        <v>4028860</v>
      </c>
      <c r="J234" s="211">
        <f t="shared" si="103"/>
        <v>7580232.0300000003</v>
      </c>
      <c r="K234" s="211">
        <f t="shared" si="103"/>
        <v>3528401.5300000003</v>
      </c>
      <c r="L234" s="211">
        <f t="shared" si="103"/>
        <v>16571544.529999999</v>
      </c>
      <c r="M234" s="211">
        <f t="shared" si="103"/>
        <v>12636088.93</v>
      </c>
      <c r="N234" s="211">
        <f t="shared" si="103"/>
        <v>12636088.93</v>
      </c>
      <c r="O234" s="212"/>
      <c r="P234" s="217"/>
      <c r="Q234" s="217"/>
      <c r="R234" s="217"/>
      <c r="S234" s="217"/>
      <c r="T234" s="217"/>
      <c r="U234" s="217"/>
      <c r="V234" s="217"/>
      <c r="W234" s="217"/>
      <c r="X234" s="217"/>
    </row>
    <row r="235" spans="1:24" s="7" customFormat="1" ht="33.75" x14ac:dyDescent="0.25">
      <c r="A235" s="214"/>
      <c r="B235" s="215"/>
      <c r="C235" s="214"/>
      <c r="D235" s="214"/>
      <c r="E235" s="215"/>
      <c r="F235" s="210" t="s">
        <v>61</v>
      </c>
      <c r="G235" s="211">
        <f t="shared" si="101"/>
        <v>362950992.73999995</v>
      </c>
      <c r="H235" s="211">
        <f>H238+H283+H286+H298+H304+H307+H310+H313+H316+H301+H319+H322</f>
        <v>80440338.069999993</v>
      </c>
      <c r="I235" s="211">
        <f t="shared" ref="I235:N235" si="104">I238+I283+I286+I298+I304+I307+I310+I313+I316+I301+I319+I322</f>
        <v>16128340</v>
      </c>
      <c r="J235" s="211">
        <f t="shared" si="104"/>
        <v>136171629.72</v>
      </c>
      <c r="K235" s="211">
        <f t="shared" si="104"/>
        <v>47070174.740000002</v>
      </c>
      <c r="L235" s="211">
        <f t="shared" si="104"/>
        <v>77630510.209999993</v>
      </c>
      <c r="M235" s="211">
        <f t="shared" si="104"/>
        <v>2755000</v>
      </c>
      <c r="N235" s="211">
        <f t="shared" si="104"/>
        <v>2755000</v>
      </c>
      <c r="O235" s="214"/>
      <c r="P235" s="218"/>
      <c r="Q235" s="218"/>
      <c r="R235" s="218"/>
      <c r="S235" s="218"/>
      <c r="T235" s="218"/>
      <c r="U235" s="218"/>
      <c r="V235" s="218"/>
      <c r="W235" s="218"/>
      <c r="X235" s="218"/>
    </row>
    <row r="236" spans="1:24" s="7" customFormat="1" ht="23.25" customHeight="1" x14ac:dyDescent="0.25">
      <c r="A236" s="208">
        <v>70</v>
      </c>
      <c r="B236" s="209" t="s">
        <v>19</v>
      </c>
      <c r="C236" s="208">
        <v>2020</v>
      </c>
      <c r="D236" s="208">
        <v>2026</v>
      </c>
      <c r="E236" s="209" t="s">
        <v>26</v>
      </c>
      <c r="F236" s="210" t="s">
        <v>49</v>
      </c>
      <c r="G236" s="211">
        <f t="shared" si="101"/>
        <v>151757481.88999999</v>
      </c>
      <c r="H236" s="211">
        <f t="shared" ref="H236:N236" si="105">SUM(H237:H238)</f>
        <v>1400000</v>
      </c>
      <c r="I236" s="211">
        <f t="shared" si="105"/>
        <v>0</v>
      </c>
      <c r="J236" s="211">
        <f t="shared" si="105"/>
        <v>4423080.79</v>
      </c>
      <c r="K236" s="211">
        <f t="shared" si="105"/>
        <v>48812346.359999999</v>
      </c>
      <c r="L236" s="211">
        <f t="shared" si="105"/>
        <v>91322054.739999995</v>
      </c>
      <c r="M236" s="211">
        <f t="shared" si="105"/>
        <v>2900000</v>
      </c>
      <c r="N236" s="211">
        <f t="shared" si="105"/>
        <v>2900000</v>
      </c>
      <c r="O236" s="208" t="s">
        <v>74</v>
      </c>
      <c r="P236" s="208" t="s">
        <v>73</v>
      </c>
      <c r="Q236" s="208" t="s">
        <v>48</v>
      </c>
      <c r="R236" s="208">
        <v>70.599999999999994</v>
      </c>
      <c r="S236" s="208">
        <v>70.599999999999994</v>
      </c>
      <c r="T236" s="208">
        <v>71.3</v>
      </c>
      <c r="U236" s="208">
        <v>71.599999999999994</v>
      </c>
      <c r="V236" s="208">
        <v>71.7</v>
      </c>
      <c r="W236" s="208">
        <v>71.8</v>
      </c>
      <c r="X236" s="208">
        <v>71.900000000000006</v>
      </c>
    </row>
    <row r="237" spans="1:24" s="7" customFormat="1" ht="45" x14ac:dyDescent="0.25">
      <c r="A237" s="212"/>
      <c r="B237" s="213"/>
      <c r="C237" s="212"/>
      <c r="D237" s="212"/>
      <c r="E237" s="213"/>
      <c r="F237" s="210" t="s">
        <v>60</v>
      </c>
      <c r="G237" s="211">
        <f t="shared" si="101"/>
        <v>17547977.649999999</v>
      </c>
      <c r="H237" s="211">
        <f>H240</f>
        <v>56000</v>
      </c>
      <c r="I237" s="211">
        <f t="shared" ref="I237:N237" si="106">I240</f>
        <v>0</v>
      </c>
      <c r="J237" s="211">
        <f t="shared" si="106"/>
        <v>1431080.79</v>
      </c>
      <c r="K237" s="211">
        <f t="shared" si="106"/>
        <v>2079352.33</v>
      </c>
      <c r="L237" s="211">
        <f t="shared" si="106"/>
        <v>13691544.529999999</v>
      </c>
      <c r="M237" s="211">
        <f t="shared" si="106"/>
        <v>145000</v>
      </c>
      <c r="N237" s="211">
        <f t="shared" si="106"/>
        <v>145000</v>
      </c>
      <c r="O237" s="212"/>
      <c r="P237" s="212"/>
      <c r="Q237" s="212"/>
      <c r="R237" s="212"/>
      <c r="S237" s="212"/>
      <c r="T237" s="212"/>
      <c r="U237" s="212"/>
      <c r="V237" s="212"/>
      <c r="W237" s="212"/>
      <c r="X237" s="212"/>
    </row>
    <row r="238" spans="1:24" s="7" customFormat="1" ht="33.75" x14ac:dyDescent="0.25">
      <c r="A238" s="214"/>
      <c r="B238" s="215"/>
      <c r="C238" s="214"/>
      <c r="D238" s="214"/>
      <c r="E238" s="215"/>
      <c r="F238" s="210" t="s">
        <v>61</v>
      </c>
      <c r="G238" s="211">
        <f t="shared" si="101"/>
        <v>134209504.23999999</v>
      </c>
      <c r="H238" s="211">
        <f>H241</f>
        <v>1344000</v>
      </c>
      <c r="I238" s="211">
        <f t="shared" ref="I238:N238" si="107">I241</f>
        <v>0</v>
      </c>
      <c r="J238" s="211">
        <f t="shared" si="107"/>
        <v>2992000</v>
      </c>
      <c r="K238" s="211">
        <f t="shared" si="107"/>
        <v>46732994.030000001</v>
      </c>
      <c r="L238" s="211">
        <f t="shared" si="107"/>
        <v>77630510.209999993</v>
      </c>
      <c r="M238" s="211">
        <f t="shared" si="107"/>
        <v>2755000</v>
      </c>
      <c r="N238" s="211">
        <f t="shared" si="107"/>
        <v>2755000</v>
      </c>
      <c r="O238" s="214"/>
      <c r="P238" s="214"/>
      <c r="Q238" s="214"/>
      <c r="R238" s="214"/>
      <c r="S238" s="214"/>
      <c r="T238" s="214"/>
      <c r="U238" s="214"/>
      <c r="V238" s="214"/>
      <c r="W238" s="214"/>
      <c r="X238" s="214"/>
    </row>
    <row r="239" spans="1:24" s="7" customFormat="1" ht="22.5" customHeight="1" x14ac:dyDescent="0.25">
      <c r="A239" s="208" t="s">
        <v>243</v>
      </c>
      <c r="B239" s="209" t="s">
        <v>244</v>
      </c>
      <c r="C239" s="208">
        <v>2020</v>
      </c>
      <c r="D239" s="208">
        <v>2026</v>
      </c>
      <c r="E239" s="209" t="s">
        <v>26</v>
      </c>
      <c r="F239" s="210" t="s">
        <v>49</v>
      </c>
      <c r="G239" s="211">
        <f t="shared" ref="G239:G241" si="108">SUM(H239:N239)</f>
        <v>151757481.88999999</v>
      </c>
      <c r="H239" s="211">
        <f t="shared" ref="H239:N239" si="109">SUM(H240:H241)</f>
        <v>1400000</v>
      </c>
      <c r="I239" s="211">
        <f t="shared" si="109"/>
        <v>0</v>
      </c>
      <c r="J239" s="211">
        <f t="shared" si="109"/>
        <v>4423080.79</v>
      </c>
      <c r="K239" s="211">
        <f t="shared" si="109"/>
        <v>48812346.359999999</v>
      </c>
      <c r="L239" s="211">
        <f t="shared" si="109"/>
        <v>91322054.739999995</v>
      </c>
      <c r="M239" s="211">
        <f t="shared" si="109"/>
        <v>2900000</v>
      </c>
      <c r="N239" s="211">
        <f t="shared" si="109"/>
        <v>2900000</v>
      </c>
      <c r="O239" s="208" t="s">
        <v>74</v>
      </c>
      <c r="P239" s="208" t="s">
        <v>73</v>
      </c>
      <c r="Q239" s="208" t="s">
        <v>48</v>
      </c>
      <c r="R239" s="208">
        <v>70.599999999999994</v>
      </c>
      <c r="S239" s="208">
        <v>70.599999999999994</v>
      </c>
      <c r="T239" s="208">
        <v>70.3</v>
      </c>
      <c r="U239" s="208">
        <v>70.599999999999994</v>
      </c>
      <c r="V239" s="208">
        <v>71.3</v>
      </c>
      <c r="W239" s="208">
        <v>71.3</v>
      </c>
      <c r="X239" s="208">
        <v>71</v>
      </c>
    </row>
    <row r="240" spans="1:24" s="7" customFormat="1" ht="55.5" customHeight="1" x14ac:dyDescent="0.25">
      <c r="A240" s="212"/>
      <c r="B240" s="213"/>
      <c r="C240" s="212"/>
      <c r="D240" s="212"/>
      <c r="E240" s="213"/>
      <c r="F240" s="210" t="s">
        <v>60</v>
      </c>
      <c r="G240" s="211">
        <f t="shared" si="108"/>
        <v>17547977.649999999</v>
      </c>
      <c r="H240" s="211">
        <f>H243+H246+H276+H279</f>
        <v>56000</v>
      </c>
      <c r="I240" s="211">
        <f t="shared" ref="I240:N240" si="110">I243+I246+I276+I279</f>
        <v>0</v>
      </c>
      <c r="J240" s="211">
        <f t="shared" si="110"/>
        <v>1431080.79</v>
      </c>
      <c r="K240" s="211">
        <f>K243+K246+K276+K279</f>
        <v>2079352.33</v>
      </c>
      <c r="L240" s="211">
        <f t="shared" si="110"/>
        <v>13691544.529999999</v>
      </c>
      <c r="M240" s="211">
        <f t="shared" si="110"/>
        <v>145000</v>
      </c>
      <c r="N240" s="211">
        <f t="shared" si="110"/>
        <v>145000</v>
      </c>
      <c r="O240" s="212"/>
      <c r="P240" s="212"/>
      <c r="Q240" s="212"/>
      <c r="R240" s="212"/>
      <c r="S240" s="212"/>
      <c r="T240" s="212"/>
      <c r="U240" s="212"/>
      <c r="V240" s="212"/>
      <c r="W240" s="212"/>
      <c r="X240" s="212"/>
    </row>
    <row r="241" spans="1:24" s="7" customFormat="1" ht="55.5" customHeight="1" x14ac:dyDescent="0.25">
      <c r="A241" s="214"/>
      <c r="B241" s="215"/>
      <c r="C241" s="214"/>
      <c r="D241" s="214"/>
      <c r="E241" s="215"/>
      <c r="F241" s="210" t="s">
        <v>61</v>
      </c>
      <c r="G241" s="211">
        <f t="shared" si="108"/>
        <v>134209504.23999999</v>
      </c>
      <c r="H241" s="211">
        <f>H244+H247+H277+H280</f>
        <v>1344000</v>
      </c>
      <c r="I241" s="211">
        <f t="shared" ref="I241:N241" si="111">I244+I247+I277+I280</f>
        <v>0</v>
      </c>
      <c r="J241" s="211">
        <f t="shared" si="111"/>
        <v>2992000</v>
      </c>
      <c r="K241" s="211">
        <f t="shared" si="111"/>
        <v>46732994.030000001</v>
      </c>
      <c r="L241" s="211">
        <f t="shared" si="111"/>
        <v>77630510.209999993</v>
      </c>
      <c r="M241" s="211">
        <f t="shared" si="111"/>
        <v>2755000</v>
      </c>
      <c r="N241" s="211">
        <f t="shared" si="111"/>
        <v>2755000</v>
      </c>
      <c r="O241" s="214"/>
      <c r="P241" s="214"/>
      <c r="Q241" s="214"/>
      <c r="R241" s="214"/>
      <c r="S241" s="214"/>
      <c r="T241" s="214"/>
      <c r="U241" s="214"/>
      <c r="V241" s="214"/>
      <c r="W241" s="214"/>
      <c r="X241" s="214"/>
    </row>
    <row r="242" spans="1:24" s="7" customFormat="1" ht="14.45" customHeight="1" x14ac:dyDescent="0.25">
      <c r="A242" s="208">
        <v>71</v>
      </c>
      <c r="B242" s="209" t="s">
        <v>245</v>
      </c>
      <c r="C242" s="208">
        <v>2020</v>
      </c>
      <c r="D242" s="208">
        <v>2026</v>
      </c>
      <c r="E242" s="209" t="s">
        <v>26</v>
      </c>
      <c r="F242" s="210" t="s">
        <v>49</v>
      </c>
      <c r="G242" s="211">
        <f t="shared" si="101"/>
        <v>5800000</v>
      </c>
      <c r="H242" s="211">
        <f>SUM(H243:H244)</f>
        <v>0</v>
      </c>
      <c r="I242" s="211">
        <f t="shared" ref="I242:N242" si="112">SUM(I243:I244)</f>
        <v>0</v>
      </c>
      <c r="J242" s="211">
        <f t="shared" si="112"/>
        <v>0</v>
      </c>
      <c r="K242" s="211">
        <f t="shared" si="112"/>
        <v>0</v>
      </c>
      <c r="L242" s="211">
        <f t="shared" si="112"/>
        <v>0</v>
      </c>
      <c r="M242" s="211">
        <f t="shared" si="112"/>
        <v>2900000</v>
      </c>
      <c r="N242" s="211">
        <f t="shared" si="112"/>
        <v>2900000</v>
      </c>
      <c r="O242" s="208" t="s">
        <v>74</v>
      </c>
      <c r="P242" s="208" t="s">
        <v>73</v>
      </c>
      <c r="Q242" s="208" t="s">
        <v>48</v>
      </c>
      <c r="R242" s="208">
        <v>70.599999999999994</v>
      </c>
      <c r="S242" s="208">
        <v>70.599999999999994</v>
      </c>
      <c r="T242" s="208">
        <v>70.3</v>
      </c>
      <c r="U242" s="208">
        <v>70.599999999999994</v>
      </c>
      <c r="V242" s="208">
        <v>71.3</v>
      </c>
      <c r="W242" s="208">
        <v>71.3</v>
      </c>
      <c r="X242" s="208">
        <v>71</v>
      </c>
    </row>
    <row r="243" spans="1:24" s="7" customFormat="1" ht="45" customHeight="1" x14ac:dyDescent="0.25">
      <c r="A243" s="212"/>
      <c r="B243" s="213"/>
      <c r="C243" s="212"/>
      <c r="D243" s="212"/>
      <c r="E243" s="213"/>
      <c r="F243" s="210" t="s">
        <v>60</v>
      </c>
      <c r="G243" s="211">
        <f t="shared" si="101"/>
        <v>290000</v>
      </c>
      <c r="H243" s="211">
        <v>0</v>
      </c>
      <c r="I243" s="211">
        <v>0</v>
      </c>
      <c r="J243" s="211">
        <v>0</v>
      </c>
      <c r="K243" s="211">
        <v>0</v>
      </c>
      <c r="L243" s="211">
        <v>0</v>
      </c>
      <c r="M243" s="211">
        <v>145000</v>
      </c>
      <c r="N243" s="211">
        <v>145000</v>
      </c>
      <c r="O243" s="212"/>
      <c r="P243" s="212"/>
      <c r="Q243" s="212"/>
      <c r="R243" s="212"/>
      <c r="S243" s="212"/>
      <c r="T243" s="212"/>
      <c r="U243" s="212"/>
      <c r="V243" s="212"/>
      <c r="W243" s="212"/>
      <c r="X243" s="212"/>
    </row>
    <row r="244" spans="1:24" s="7" customFormat="1" ht="33.75" x14ac:dyDescent="0.25">
      <c r="A244" s="214"/>
      <c r="B244" s="215"/>
      <c r="C244" s="214"/>
      <c r="D244" s="214"/>
      <c r="E244" s="215"/>
      <c r="F244" s="210" t="s">
        <v>61</v>
      </c>
      <c r="G244" s="211">
        <f t="shared" si="101"/>
        <v>5510000</v>
      </c>
      <c r="H244" s="211">
        <v>0</v>
      </c>
      <c r="I244" s="211">
        <v>0</v>
      </c>
      <c r="J244" s="211">
        <v>0</v>
      </c>
      <c r="K244" s="211">
        <v>0</v>
      </c>
      <c r="L244" s="211">
        <v>0</v>
      </c>
      <c r="M244" s="211">
        <v>2755000</v>
      </c>
      <c r="N244" s="211">
        <v>2755000</v>
      </c>
      <c r="O244" s="214"/>
      <c r="P244" s="214"/>
      <c r="Q244" s="214"/>
      <c r="R244" s="214"/>
      <c r="S244" s="214"/>
      <c r="T244" s="214"/>
      <c r="U244" s="214"/>
      <c r="V244" s="214"/>
      <c r="W244" s="214"/>
      <c r="X244" s="214"/>
    </row>
    <row r="245" spans="1:24" s="7" customFormat="1" ht="26.25" customHeight="1" x14ac:dyDescent="0.25">
      <c r="A245" s="208">
        <v>72</v>
      </c>
      <c r="B245" s="209" t="s">
        <v>257</v>
      </c>
      <c r="C245" s="208">
        <v>2021</v>
      </c>
      <c r="D245" s="208">
        <v>2024</v>
      </c>
      <c r="E245" s="209" t="s">
        <v>26</v>
      </c>
      <c r="F245" s="210" t="s">
        <v>49</v>
      </c>
      <c r="G245" s="211">
        <f t="shared" ref="G245:G274" si="113">H245+I245+J245+K245+L245+M245+N245</f>
        <v>144557481.88999999</v>
      </c>
      <c r="H245" s="211">
        <f>H246+H247</f>
        <v>0</v>
      </c>
      <c r="I245" s="211">
        <f t="shared" ref="I245:N245" si="114">I246+I247</f>
        <v>0</v>
      </c>
      <c r="J245" s="211">
        <f t="shared" si="114"/>
        <v>4423080.79</v>
      </c>
      <c r="K245" s="211">
        <f t="shared" si="114"/>
        <v>48812346.359999999</v>
      </c>
      <c r="L245" s="211">
        <f t="shared" si="114"/>
        <v>91322054.739999995</v>
      </c>
      <c r="M245" s="211">
        <f t="shared" si="114"/>
        <v>0</v>
      </c>
      <c r="N245" s="211">
        <f t="shared" si="114"/>
        <v>0</v>
      </c>
      <c r="O245" s="208" t="s">
        <v>3</v>
      </c>
      <c r="P245" s="208" t="s">
        <v>73</v>
      </c>
      <c r="Q245" s="208" t="s">
        <v>48</v>
      </c>
      <c r="R245" s="208">
        <v>81.5</v>
      </c>
      <c r="S245" s="208">
        <v>83</v>
      </c>
      <c r="T245" s="208">
        <v>85</v>
      </c>
      <c r="U245" s="208">
        <v>85.5</v>
      </c>
      <c r="V245" s="208">
        <v>85.5</v>
      </c>
      <c r="W245" s="208">
        <v>85.5</v>
      </c>
      <c r="X245" s="208">
        <v>85.5</v>
      </c>
    </row>
    <row r="246" spans="1:24" s="7" customFormat="1" ht="45" x14ac:dyDescent="0.25">
      <c r="A246" s="212"/>
      <c r="B246" s="213"/>
      <c r="C246" s="212"/>
      <c r="D246" s="212"/>
      <c r="E246" s="213"/>
      <c r="F246" s="210" t="s">
        <v>60</v>
      </c>
      <c r="G246" s="211">
        <f t="shared" si="113"/>
        <v>17201977.649999999</v>
      </c>
      <c r="H246" s="211">
        <f>H249+H252+H255+H258+H261+H264+H267+H270+H273</f>
        <v>0</v>
      </c>
      <c r="I246" s="211">
        <f t="shared" ref="I246:N246" si="115">I249+I252+I255+I258+I261+I264+I267+I270+I273</f>
        <v>0</v>
      </c>
      <c r="J246" s="211">
        <v>1431080.79</v>
      </c>
      <c r="K246" s="211">
        <f>K249+K252+K255+K258+K261+K264+K267+K270+K273</f>
        <v>2079352.33</v>
      </c>
      <c r="L246" s="211">
        <f t="shared" si="115"/>
        <v>13691544.529999999</v>
      </c>
      <c r="M246" s="211">
        <f t="shared" si="115"/>
        <v>0</v>
      </c>
      <c r="N246" s="211">
        <f t="shared" si="115"/>
        <v>0</v>
      </c>
      <c r="O246" s="212"/>
      <c r="P246" s="212"/>
      <c r="Q246" s="212"/>
      <c r="R246" s="212"/>
      <c r="S246" s="212"/>
      <c r="T246" s="212"/>
      <c r="U246" s="212"/>
      <c r="V246" s="212"/>
      <c r="W246" s="212"/>
      <c r="X246" s="212"/>
    </row>
    <row r="247" spans="1:24" s="7" customFormat="1" ht="33.75" x14ac:dyDescent="0.25">
      <c r="A247" s="214"/>
      <c r="B247" s="215"/>
      <c r="C247" s="214"/>
      <c r="D247" s="214"/>
      <c r="E247" s="215"/>
      <c r="F247" s="210" t="s">
        <v>61</v>
      </c>
      <c r="G247" s="211">
        <f t="shared" si="113"/>
        <v>127355504.23999999</v>
      </c>
      <c r="H247" s="211">
        <f>H250+H253+H256+H259+H262+H265+H268+H271+H274</f>
        <v>0</v>
      </c>
      <c r="I247" s="211">
        <f t="shared" ref="I247:N247" si="116">I250+I253+I256+I259+I262+I265+I268+I271+I274</f>
        <v>0</v>
      </c>
      <c r="J247" s="211">
        <f t="shared" si="116"/>
        <v>2992000</v>
      </c>
      <c r="K247" s="211">
        <f>K250+K253+K256+K259+K262+K265+K268+K271+K274</f>
        <v>46732994.030000001</v>
      </c>
      <c r="L247" s="211">
        <f t="shared" si="116"/>
        <v>77630510.209999993</v>
      </c>
      <c r="M247" s="211">
        <f t="shared" si="116"/>
        <v>0</v>
      </c>
      <c r="N247" s="211">
        <f t="shared" si="116"/>
        <v>0</v>
      </c>
      <c r="O247" s="214"/>
      <c r="P247" s="214"/>
      <c r="Q247" s="214"/>
      <c r="R247" s="214"/>
      <c r="S247" s="214"/>
      <c r="T247" s="214"/>
      <c r="U247" s="214"/>
      <c r="V247" s="214"/>
      <c r="W247" s="214"/>
      <c r="X247" s="214"/>
    </row>
    <row r="248" spans="1:24" s="7" customFormat="1" ht="22.5" hidden="1" x14ac:dyDescent="0.25">
      <c r="A248" s="208" t="s">
        <v>296</v>
      </c>
      <c r="B248" s="209" t="s">
        <v>302</v>
      </c>
      <c r="C248" s="208">
        <v>2021</v>
      </c>
      <c r="D248" s="208">
        <v>2022</v>
      </c>
      <c r="E248" s="209" t="s">
        <v>26</v>
      </c>
      <c r="F248" s="210" t="s">
        <v>49</v>
      </c>
      <c r="G248" s="211">
        <f t="shared" si="113"/>
        <v>4125000</v>
      </c>
      <c r="H248" s="211">
        <f>H249+H250</f>
        <v>0</v>
      </c>
      <c r="I248" s="211">
        <f t="shared" ref="I248:N248" si="117">I249+I250</f>
        <v>0</v>
      </c>
      <c r="J248" s="211">
        <f t="shared" si="117"/>
        <v>4125000</v>
      </c>
      <c r="K248" s="211">
        <f t="shared" si="117"/>
        <v>0</v>
      </c>
      <c r="L248" s="211">
        <f t="shared" si="117"/>
        <v>0</v>
      </c>
      <c r="M248" s="211">
        <f t="shared" si="117"/>
        <v>0</v>
      </c>
      <c r="N248" s="211">
        <f t="shared" si="117"/>
        <v>0</v>
      </c>
      <c r="O248" s="219" t="s">
        <v>48</v>
      </c>
      <c r="P248" s="219" t="s">
        <v>48</v>
      </c>
      <c r="Q248" s="208" t="s">
        <v>48</v>
      </c>
      <c r="R248" s="208" t="s">
        <v>48</v>
      </c>
      <c r="S248" s="208" t="s">
        <v>48</v>
      </c>
      <c r="T248" s="208" t="s">
        <v>48</v>
      </c>
      <c r="U248" s="208" t="s">
        <v>48</v>
      </c>
      <c r="V248" s="208" t="s">
        <v>48</v>
      </c>
      <c r="W248" s="208" t="s">
        <v>48</v>
      </c>
      <c r="X248" s="208" t="s">
        <v>48</v>
      </c>
    </row>
    <row r="249" spans="1:24" s="7" customFormat="1" ht="45" hidden="1" x14ac:dyDescent="0.25">
      <c r="A249" s="212"/>
      <c r="B249" s="213"/>
      <c r="C249" s="212"/>
      <c r="D249" s="212"/>
      <c r="E249" s="213"/>
      <c r="F249" s="210" t="s">
        <v>60</v>
      </c>
      <c r="G249" s="211">
        <f t="shared" si="113"/>
        <v>1133000</v>
      </c>
      <c r="H249" s="211">
        <v>0</v>
      </c>
      <c r="I249" s="211">
        <v>0</v>
      </c>
      <c r="J249" s="211">
        <v>1133000</v>
      </c>
      <c r="K249" s="211">
        <v>0</v>
      </c>
      <c r="L249" s="211">
        <v>0</v>
      </c>
      <c r="M249" s="211">
        <v>0</v>
      </c>
      <c r="N249" s="211">
        <v>0</v>
      </c>
      <c r="O249" s="219"/>
      <c r="P249" s="219"/>
      <c r="Q249" s="212"/>
      <c r="R249" s="212"/>
      <c r="S249" s="212"/>
      <c r="T249" s="212"/>
      <c r="U249" s="212"/>
      <c r="V249" s="212"/>
      <c r="W249" s="212"/>
      <c r="X249" s="212"/>
    </row>
    <row r="250" spans="1:24" s="7" customFormat="1" ht="33.75" hidden="1" x14ac:dyDescent="0.25">
      <c r="A250" s="214"/>
      <c r="B250" s="215"/>
      <c r="C250" s="214"/>
      <c r="D250" s="214"/>
      <c r="E250" s="215"/>
      <c r="F250" s="210" t="s">
        <v>61</v>
      </c>
      <c r="G250" s="211">
        <f t="shared" si="113"/>
        <v>2992000</v>
      </c>
      <c r="H250" s="211">
        <v>0</v>
      </c>
      <c r="I250" s="211">
        <v>0</v>
      </c>
      <c r="J250" s="211">
        <v>2992000</v>
      </c>
      <c r="K250" s="211">
        <v>0</v>
      </c>
      <c r="L250" s="211">
        <v>0</v>
      </c>
      <c r="M250" s="211">
        <v>0</v>
      </c>
      <c r="N250" s="211">
        <v>0</v>
      </c>
      <c r="O250" s="219"/>
      <c r="P250" s="219"/>
      <c r="Q250" s="214"/>
      <c r="R250" s="214"/>
      <c r="S250" s="214"/>
      <c r="T250" s="214"/>
      <c r="U250" s="214"/>
      <c r="V250" s="214"/>
      <c r="W250" s="214"/>
      <c r="X250" s="214"/>
    </row>
    <row r="251" spans="1:24" s="7" customFormat="1" ht="22.5" hidden="1" x14ac:dyDescent="0.25">
      <c r="A251" s="208" t="s">
        <v>297</v>
      </c>
      <c r="B251" s="209" t="s">
        <v>303</v>
      </c>
      <c r="C251" s="208">
        <v>2022</v>
      </c>
      <c r="D251" s="208">
        <v>2022</v>
      </c>
      <c r="E251" s="209" t="s">
        <v>26</v>
      </c>
      <c r="F251" s="210" t="s">
        <v>49</v>
      </c>
      <c r="G251" s="211">
        <f t="shared" si="113"/>
        <v>234853</v>
      </c>
      <c r="H251" s="211">
        <f>SUM(H252:H253)</f>
        <v>0</v>
      </c>
      <c r="I251" s="211">
        <f>SUM(I252:I253)</f>
        <v>0</v>
      </c>
      <c r="J251" s="211">
        <f>SUM(J252:J253)</f>
        <v>234853</v>
      </c>
      <c r="K251" s="211">
        <f>SUM(K252:K253)</f>
        <v>0</v>
      </c>
      <c r="L251" s="211">
        <f t="shared" ref="L251:N251" si="118">SUM(L252:L253)</f>
        <v>0</v>
      </c>
      <c r="M251" s="211">
        <f t="shared" si="118"/>
        <v>0</v>
      </c>
      <c r="N251" s="211">
        <f t="shared" si="118"/>
        <v>0</v>
      </c>
      <c r="O251" s="208" t="s">
        <v>48</v>
      </c>
      <c r="P251" s="208" t="s">
        <v>48</v>
      </c>
      <c r="Q251" s="208" t="s">
        <v>48</v>
      </c>
      <c r="R251" s="208" t="s">
        <v>48</v>
      </c>
      <c r="S251" s="208" t="s">
        <v>48</v>
      </c>
      <c r="T251" s="208" t="s">
        <v>48</v>
      </c>
      <c r="U251" s="208" t="s">
        <v>48</v>
      </c>
      <c r="V251" s="208" t="s">
        <v>48</v>
      </c>
      <c r="W251" s="208" t="s">
        <v>48</v>
      </c>
      <c r="X251" s="208" t="s">
        <v>48</v>
      </c>
    </row>
    <row r="252" spans="1:24" s="7" customFormat="1" ht="45" hidden="1" x14ac:dyDescent="0.25">
      <c r="A252" s="212"/>
      <c r="B252" s="213"/>
      <c r="C252" s="212"/>
      <c r="D252" s="212"/>
      <c r="E252" s="213"/>
      <c r="F252" s="210" t="s">
        <v>60</v>
      </c>
      <c r="G252" s="211">
        <f t="shared" si="113"/>
        <v>234853</v>
      </c>
      <c r="H252" s="211">
        <v>0</v>
      </c>
      <c r="I252" s="211">
        <v>0</v>
      </c>
      <c r="J252" s="211">
        <v>234853</v>
      </c>
      <c r="K252" s="211">
        <v>0</v>
      </c>
      <c r="L252" s="211">
        <v>0</v>
      </c>
      <c r="M252" s="211">
        <v>0</v>
      </c>
      <c r="N252" s="211">
        <v>0</v>
      </c>
      <c r="O252" s="212"/>
      <c r="P252" s="212"/>
      <c r="Q252" s="212"/>
      <c r="R252" s="212"/>
      <c r="S252" s="212"/>
      <c r="T252" s="212"/>
      <c r="U252" s="212"/>
      <c r="V252" s="212"/>
      <c r="W252" s="212"/>
      <c r="X252" s="212"/>
    </row>
    <row r="253" spans="1:24" s="7" customFormat="1" ht="33.75" hidden="1" x14ac:dyDescent="0.25">
      <c r="A253" s="214"/>
      <c r="B253" s="215"/>
      <c r="C253" s="214"/>
      <c r="D253" s="214"/>
      <c r="E253" s="215"/>
      <c r="F253" s="210" t="s">
        <v>61</v>
      </c>
      <c r="G253" s="211">
        <f t="shared" si="113"/>
        <v>0</v>
      </c>
      <c r="H253" s="211">
        <v>0</v>
      </c>
      <c r="I253" s="211">
        <v>0</v>
      </c>
      <c r="J253" s="211">
        <v>0</v>
      </c>
      <c r="K253" s="211">
        <v>0</v>
      </c>
      <c r="L253" s="211">
        <v>0</v>
      </c>
      <c r="M253" s="211">
        <v>0</v>
      </c>
      <c r="N253" s="211">
        <v>0</v>
      </c>
      <c r="O253" s="214"/>
      <c r="P253" s="214"/>
      <c r="Q253" s="214"/>
      <c r="R253" s="214"/>
      <c r="S253" s="214"/>
      <c r="T253" s="214"/>
      <c r="U253" s="214"/>
      <c r="V253" s="214"/>
      <c r="W253" s="214"/>
      <c r="X253" s="214"/>
    </row>
    <row r="254" spans="1:24" s="7" customFormat="1" ht="22.5" x14ac:dyDescent="0.25">
      <c r="A254" s="208" t="s">
        <v>298</v>
      </c>
      <c r="B254" s="209" t="s">
        <v>304</v>
      </c>
      <c r="C254" s="208">
        <v>2022</v>
      </c>
      <c r="D254" s="208">
        <v>2024</v>
      </c>
      <c r="E254" s="209" t="s">
        <v>26</v>
      </c>
      <c r="F254" s="210" t="s">
        <v>49</v>
      </c>
      <c r="G254" s="211">
        <f t="shared" si="113"/>
        <v>140506.20000000001</v>
      </c>
      <c r="H254" s="211">
        <f>SUM(H255:H256)</f>
        <v>0</v>
      </c>
      <c r="I254" s="211">
        <f>SUM(I255:I256)</f>
        <v>0</v>
      </c>
      <c r="J254" s="211">
        <f>SUM(J255:J256)</f>
        <v>63227.79</v>
      </c>
      <c r="K254" s="211">
        <f>SUM(K255:K256)</f>
        <v>0</v>
      </c>
      <c r="L254" s="211">
        <f t="shared" ref="L254:N254" si="119">SUM(L255:L256)</f>
        <v>77278.41</v>
      </c>
      <c r="M254" s="211">
        <f t="shared" si="119"/>
        <v>0</v>
      </c>
      <c r="N254" s="211">
        <f t="shared" si="119"/>
        <v>0</v>
      </c>
      <c r="O254" s="208" t="s">
        <v>48</v>
      </c>
      <c r="P254" s="208" t="s">
        <v>48</v>
      </c>
      <c r="Q254" s="208" t="s">
        <v>48</v>
      </c>
      <c r="R254" s="208" t="s">
        <v>48</v>
      </c>
      <c r="S254" s="208" t="s">
        <v>48</v>
      </c>
      <c r="T254" s="208" t="s">
        <v>48</v>
      </c>
      <c r="U254" s="208" t="s">
        <v>48</v>
      </c>
      <c r="V254" s="208" t="s">
        <v>48</v>
      </c>
      <c r="W254" s="208" t="s">
        <v>48</v>
      </c>
      <c r="X254" s="208" t="s">
        <v>48</v>
      </c>
    </row>
    <row r="255" spans="1:24" s="7" customFormat="1" ht="45" x14ac:dyDescent="0.25">
      <c r="A255" s="212"/>
      <c r="B255" s="213"/>
      <c r="C255" s="212"/>
      <c r="D255" s="212"/>
      <c r="E255" s="213"/>
      <c r="F255" s="210" t="s">
        <v>60</v>
      </c>
      <c r="G255" s="211">
        <f t="shared" si="113"/>
        <v>140506.20000000001</v>
      </c>
      <c r="H255" s="211">
        <v>0</v>
      </c>
      <c r="I255" s="211">
        <v>0</v>
      </c>
      <c r="J255" s="211">
        <v>63227.79</v>
      </c>
      <c r="K255" s="211">
        <v>0</v>
      </c>
      <c r="L255" s="211">
        <v>77278.41</v>
      </c>
      <c r="M255" s="211">
        <v>0</v>
      </c>
      <c r="N255" s="211">
        <v>0</v>
      </c>
      <c r="O255" s="212"/>
      <c r="P255" s="212"/>
      <c r="Q255" s="212"/>
      <c r="R255" s="212"/>
      <c r="S255" s="212"/>
      <c r="T255" s="212"/>
      <c r="U255" s="212"/>
      <c r="V255" s="212"/>
      <c r="W255" s="212"/>
      <c r="X255" s="212"/>
    </row>
    <row r="256" spans="1:24" s="7" customFormat="1" ht="33.75" x14ac:dyDescent="0.25">
      <c r="A256" s="214"/>
      <c r="B256" s="215"/>
      <c r="C256" s="214"/>
      <c r="D256" s="214"/>
      <c r="E256" s="215"/>
      <c r="F256" s="210" t="s">
        <v>61</v>
      </c>
      <c r="G256" s="211">
        <f t="shared" si="113"/>
        <v>0</v>
      </c>
      <c r="H256" s="211">
        <v>0</v>
      </c>
      <c r="I256" s="211">
        <v>0</v>
      </c>
      <c r="J256" s="211">
        <v>0</v>
      </c>
      <c r="K256" s="211">
        <v>0</v>
      </c>
      <c r="L256" s="211">
        <v>0</v>
      </c>
      <c r="M256" s="211">
        <v>0</v>
      </c>
      <c r="N256" s="211">
        <v>0</v>
      </c>
      <c r="O256" s="214"/>
      <c r="P256" s="214"/>
      <c r="Q256" s="214"/>
      <c r="R256" s="214"/>
      <c r="S256" s="214"/>
      <c r="T256" s="214"/>
      <c r="U256" s="214"/>
      <c r="V256" s="214"/>
      <c r="W256" s="214"/>
      <c r="X256" s="214"/>
    </row>
    <row r="257" spans="1:24" s="7" customFormat="1" ht="22.5" customHeight="1" x14ac:dyDescent="0.25">
      <c r="A257" s="208" t="s">
        <v>299</v>
      </c>
      <c r="B257" s="209" t="s">
        <v>305</v>
      </c>
      <c r="C257" s="208">
        <v>2023</v>
      </c>
      <c r="D257" s="208">
        <v>2024</v>
      </c>
      <c r="E257" s="209" t="s">
        <v>26</v>
      </c>
      <c r="F257" s="210" t="s">
        <v>49</v>
      </c>
      <c r="G257" s="211">
        <f t="shared" si="113"/>
        <v>123741712.17000002</v>
      </c>
      <c r="H257" s="211">
        <f>SUM(H258:H259)</f>
        <v>0</v>
      </c>
      <c r="I257" s="211">
        <f>SUM(I258:I259)</f>
        <v>0</v>
      </c>
      <c r="J257" s="211">
        <f>SUM(J258:J259)</f>
        <v>0</v>
      </c>
      <c r="K257" s="211">
        <f>SUM(K258:K259)</f>
        <v>36235775.260000005</v>
      </c>
      <c r="L257" s="211">
        <f t="shared" ref="L257:N257" si="120">SUM(L258:L259)</f>
        <v>87505936.910000011</v>
      </c>
      <c r="M257" s="211">
        <f t="shared" si="120"/>
        <v>0</v>
      </c>
      <c r="N257" s="211">
        <f t="shared" si="120"/>
        <v>0</v>
      </c>
      <c r="O257" s="208" t="s">
        <v>48</v>
      </c>
      <c r="P257" s="208" t="s">
        <v>48</v>
      </c>
      <c r="Q257" s="208" t="s">
        <v>48</v>
      </c>
      <c r="R257" s="208" t="s">
        <v>48</v>
      </c>
      <c r="S257" s="208" t="s">
        <v>48</v>
      </c>
      <c r="T257" s="208" t="s">
        <v>48</v>
      </c>
      <c r="U257" s="208" t="s">
        <v>48</v>
      </c>
      <c r="V257" s="208" t="s">
        <v>48</v>
      </c>
      <c r="W257" s="208" t="s">
        <v>48</v>
      </c>
      <c r="X257" s="208" t="s">
        <v>48</v>
      </c>
    </row>
    <row r="258" spans="1:24" s="7" customFormat="1" ht="45" x14ac:dyDescent="0.25">
      <c r="A258" s="212"/>
      <c r="B258" s="213"/>
      <c r="C258" s="212"/>
      <c r="D258" s="212"/>
      <c r="E258" s="213"/>
      <c r="F258" s="210" t="s">
        <v>60</v>
      </c>
      <c r="G258" s="211">
        <f t="shared" si="113"/>
        <v>14521279.5</v>
      </c>
      <c r="H258" s="211">
        <v>0</v>
      </c>
      <c r="I258" s="211">
        <v>0</v>
      </c>
      <c r="J258" s="211">
        <v>0</v>
      </c>
      <c r="K258" s="211">
        <v>1449430.99</v>
      </c>
      <c r="L258" s="211">
        <f>2951420.35+10120428.16</f>
        <v>13071848.51</v>
      </c>
      <c r="M258" s="211">
        <v>0</v>
      </c>
      <c r="N258" s="211">
        <v>0</v>
      </c>
      <c r="O258" s="212"/>
      <c r="P258" s="212"/>
      <c r="Q258" s="212"/>
      <c r="R258" s="212"/>
      <c r="S258" s="212"/>
      <c r="T258" s="212"/>
      <c r="U258" s="212"/>
      <c r="V258" s="212"/>
      <c r="W258" s="212"/>
      <c r="X258" s="212"/>
    </row>
    <row r="259" spans="1:24" s="7" customFormat="1" ht="33.75" x14ac:dyDescent="0.25">
      <c r="A259" s="214"/>
      <c r="B259" s="215"/>
      <c r="C259" s="214"/>
      <c r="D259" s="214"/>
      <c r="E259" s="215"/>
      <c r="F259" s="210" t="s">
        <v>61</v>
      </c>
      <c r="G259" s="211">
        <f t="shared" si="113"/>
        <v>109220432.67000002</v>
      </c>
      <c r="H259" s="211">
        <v>0</v>
      </c>
      <c r="I259" s="211">
        <v>0</v>
      </c>
      <c r="J259" s="211">
        <v>0</v>
      </c>
      <c r="K259" s="211">
        <v>34786344.270000003</v>
      </c>
      <c r="L259" s="211">
        <v>74434088.400000006</v>
      </c>
      <c r="M259" s="211">
        <v>0</v>
      </c>
      <c r="N259" s="211">
        <v>0</v>
      </c>
      <c r="O259" s="214"/>
      <c r="P259" s="214"/>
      <c r="Q259" s="214"/>
      <c r="R259" s="214"/>
      <c r="S259" s="214"/>
      <c r="T259" s="214"/>
      <c r="U259" s="214"/>
      <c r="V259" s="214"/>
      <c r="W259" s="214"/>
      <c r="X259" s="214"/>
    </row>
    <row r="260" spans="1:24" s="7" customFormat="1" ht="22.5" customHeight="1" x14ac:dyDescent="0.25">
      <c r="A260" s="208" t="s">
        <v>300</v>
      </c>
      <c r="B260" s="209" t="s">
        <v>306</v>
      </c>
      <c r="C260" s="208">
        <v>2023</v>
      </c>
      <c r="D260" s="208">
        <v>2024</v>
      </c>
      <c r="E260" s="209" t="s">
        <v>26</v>
      </c>
      <c r="F260" s="210" t="s">
        <v>49</v>
      </c>
      <c r="G260" s="211">
        <f t="shared" si="113"/>
        <v>2778554.66</v>
      </c>
      <c r="H260" s="211">
        <f>SUM(H261:H262)</f>
        <v>0</v>
      </c>
      <c r="I260" s="211">
        <f>SUM(I261:I262)</f>
        <v>0</v>
      </c>
      <c r="J260" s="211">
        <f>SUM(J261:J262)</f>
        <v>0</v>
      </c>
      <c r="K260" s="211">
        <f>SUM(K261:K262)</f>
        <v>1346369.28</v>
      </c>
      <c r="L260" s="211">
        <f t="shared" ref="L260:N260" si="121">SUM(L261:L262)</f>
        <v>1432185.38</v>
      </c>
      <c r="M260" s="211">
        <f t="shared" si="121"/>
        <v>0</v>
      </c>
      <c r="N260" s="211">
        <f t="shared" si="121"/>
        <v>0</v>
      </c>
      <c r="O260" s="208" t="s">
        <v>48</v>
      </c>
      <c r="P260" s="208" t="s">
        <v>48</v>
      </c>
      <c r="Q260" s="208" t="s">
        <v>48</v>
      </c>
      <c r="R260" s="208" t="s">
        <v>48</v>
      </c>
      <c r="S260" s="208" t="s">
        <v>48</v>
      </c>
      <c r="T260" s="208" t="s">
        <v>48</v>
      </c>
      <c r="U260" s="208" t="s">
        <v>48</v>
      </c>
      <c r="V260" s="208" t="s">
        <v>48</v>
      </c>
      <c r="W260" s="208" t="s">
        <v>48</v>
      </c>
      <c r="X260" s="208" t="s">
        <v>48</v>
      </c>
    </row>
    <row r="261" spans="1:24" s="7" customFormat="1" ht="45" x14ac:dyDescent="0.25">
      <c r="A261" s="212"/>
      <c r="B261" s="213"/>
      <c r="C261" s="212"/>
      <c r="D261" s="212"/>
      <c r="E261" s="213"/>
      <c r="F261" s="210" t="s">
        <v>60</v>
      </c>
      <c r="G261" s="211">
        <f t="shared" si="113"/>
        <v>111142.20999999999</v>
      </c>
      <c r="H261" s="211">
        <v>0</v>
      </c>
      <c r="I261" s="211">
        <v>0</v>
      </c>
      <c r="J261" s="211">
        <v>0</v>
      </c>
      <c r="K261" s="211">
        <v>53854.79</v>
      </c>
      <c r="L261" s="211">
        <v>57287.42</v>
      </c>
      <c r="M261" s="211">
        <v>0</v>
      </c>
      <c r="N261" s="211">
        <v>0</v>
      </c>
      <c r="O261" s="212"/>
      <c r="P261" s="212"/>
      <c r="Q261" s="212"/>
      <c r="R261" s="212"/>
      <c r="S261" s="212"/>
      <c r="T261" s="212"/>
      <c r="U261" s="212"/>
      <c r="V261" s="212"/>
      <c r="W261" s="212"/>
      <c r="X261" s="212"/>
    </row>
    <row r="262" spans="1:24" s="7" customFormat="1" ht="33.75" x14ac:dyDescent="0.25">
      <c r="A262" s="214"/>
      <c r="B262" s="215"/>
      <c r="C262" s="214"/>
      <c r="D262" s="214"/>
      <c r="E262" s="215"/>
      <c r="F262" s="210" t="s">
        <v>61</v>
      </c>
      <c r="G262" s="211">
        <f t="shared" si="113"/>
        <v>2667412.4500000002</v>
      </c>
      <c r="H262" s="211">
        <v>0</v>
      </c>
      <c r="I262" s="211">
        <v>0</v>
      </c>
      <c r="J262" s="211">
        <v>0</v>
      </c>
      <c r="K262" s="211">
        <v>1292514.49</v>
      </c>
      <c r="L262" s="211">
        <v>1374897.96</v>
      </c>
      <c r="M262" s="211">
        <v>0</v>
      </c>
      <c r="N262" s="211">
        <v>0</v>
      </c>
      <c r="O262" s="214"/>
      <c r="P262" s="214"/>
      <c r="Q262" s="214"/>
      <c r="R262" s="214"/>
      <c r="S262" s="214"/>
      <c r="T262" s="214"/>
      <c r="U262" s="214"/>
      <c r="V262" s="214"/>
      <c r="W262" s="214"/>
      <c r="X262" s="214"/>
    </row>
    <row r="263" spans="1:24" s="7" customFormat="1" ht="22.5" customHeight="1" x14ac:dyDescent="0.25">
      <c r="A263" s="208" t="s">
        <v>301</v>
      </c>
      <c r="B263" s="209" t="s">
        <v>307</v>
      </c>
      <c r="C263" s="208">
        <v>2023</v>
      </c>
      <c r="D263" s="208">
        <v>2024</v>
      </c>
      <c r="E263" s="209" t="s">
        <v>26</v>
      </c>
      <c r="F263" s="210" t="s">
        <v>49</v>
      </c>
      <c r="G263" s="211">
        <f t="shared" si="113"/>
        <v>317120.82999999996</v>
      </c>
      <c r="H263" s="211">
        <f>SUM(H264:H265)</f>
        <v>0</v>
      </c>
      <c r="I263" s="211">
        <f>SUM(I264:I265)</f>
        <v>0</v>
      </c>
      <c r="J263" s="211">
        <f>SUM(J264:J265)</f>
        <v>0</v>
      </c>
      <c r="K263" s="211">
        <f>SUM(K264:K265)</f>
        <v>132144.25</v>
      </c>
      <c r="L263" s="211">
        <f t="shared" ref="L263:N263" si="122">SUM(L264:L265)</f>
        <v>184976.58</v>
      </c>
      <c r="M263" s="211">
        <f t="shared" si="122"/>
        <v>0</v>
      </c>
      <c r="N263" s="211">
        <f t="shared" si="122"/>
        <v>0</v>
      </c>
      <c r="O263" s="208" t="s">
        <v>48</v>
      </c>
      <c r="P263" s="208" t="s">
        <v>48</v>
      </c>
      <c r="Q263" s="208" t="s">
        <v>48</v>
      </c>
      <c r="R263" s="208" t="s">
        <v>48</v>
      </c>
      <c r="S263" s="208" t="s">
        <v>48</v>
      </c>
      <c r="T263" s="208" t="s">
        <v>48</v>
      </c>
      <c r="U263" s="208" t="s">
        <v>48</v>
      </c>
      <c r="V263" s="208" t="s">
        <v>48</v>
      </c>
      <c r="W263" s="208" t="s">
        <v>48</v>
      </c>
      <c r="X263" s="208" t="s">
        <v>48</v>
      </c>
    </row>
    <row r="264" spans="1:24" s="7" customFormat="1" ht="45" x14ac:dyDescent="0.25">
      <c r="A264" s="212"/>
      <c r="B264" s="213"/>
      <c r="C264" s="212"/>
      <c r="D264" s="212"/>
      <c r="E264" s="213"/>
      <c r="F264" s="210" t="s">
        <v>60</v>
      </c>
      <c r="G264" s="211">
        <f t="shared" si="113"/>
        <v>317120.82999999996</v>
      </c>
      <c r="H264" s="211">
        <v>0</v>
      </c>
      <c r="I264" s="211">
        <v>0</v>
      </c>
      <c r="J264" s="211">
        <v>0</v>
      </c>
      <c r="K264" s="211">
        <v>132144.25</v>
      </c>
      <c r="L264" s="211">
        <v>184976.58</v>
      </c>
      <c r="M264" s="211">
        <v>0</v>
      </c>
      <c r="N264" s="211">
        <v>0</v>
      </c>
      <c r="O264" s="212"/>
      <c r="P264" s="212"/>
      <c r="Q264" s="212"/>
      <c r="R264" s="212"/>
      <c r="S264" s="212"/>
      <c r="T264" s="212"/>
      <c r="U264" s="212"/>
      <c r="V264" s="212"/>
      <c r="W264" s="212"/>
      <c r="X264" s="212"/>
    </row>
    <row r="265" spans="1:24" s="7" customFormat="1" ht="33.75" x14ac:dyDescent="0.25">
      <c r="A265" s="214"/>
      <c r="B265" s="215"/>
      <c r="C265" s="214"/>
      <c r="D265" s="214"/>
      <c r="E265" s="215"/>
      <c r="F265" s="210" t="s">
        <v>61</v>
      </c>
      <c r="G265" s="211">
        <f t="shared" si="113"/>
        <v>0</v>
      </c>
      <c r="H265" s="211">
        <v>0</v>
      </c>
      <c r="I265" s="211">
        <v>0</v>
      </c>
      <c r="J265" s="211">
        <v>0</v>
      </c>
      <c r="K265" s="211">
        <v>0</v>
      </c>
      <c r="L265" s="211">
        <v>0</v>
      </c>
      <c r="M265" s="211">
        <v>0</v>
      </c>
      <c r="N265" s="211">
        <v>0</v>
      </c>
      <c r="O265" s="214"/>
      <c r="P265" s="214"/>
      <c r="Q265" s="214"/>
      <c r="R265" s="214"/>
      <c r="S265" s="214"/>
      <c r="T265" s="214"/>
      <c r="U265" s="214"/>
      <c r="V265" s="214"/>
      <c r="W265" s="214"/>
      <c r="X265" s="214"/>
    </row>
    <row r="266" spans="1:24" s="7" customFormat="1" ht="22.5" hidden="1" customHeight="1" x14ac:dyDescent="0.25">
      <c r="A266" s="208" t="s">
        <v>308</v>
      </c>
      <c r="B266" s="209" t="s">
        <v>309</v>
      </c>
      <c r="C266" s="208">
        <v>2023</v>
      </c>
      <c r="D266" s="208">
        <v>2023</v>
      </c>
      <c r="E266" s="209" t="s">
        <v>26</v>
      </c>
      <c r="F266" s="210" t="s">
        <v>49</v>
      </c>
      <c r="G266" s="211">
        <f t="shared" si="113"/>
        <v>346007.04000000004</v>
      </c>
      <c r="H266" s="211">
        <f>SUM(H267:H268)</f>
        <v>0</v>
      </c>
      <c r="I266" s="211">
        <f>SUM(I267:I268)</f>
        <v>0</v>
      </c>
      <c r="J266" s="211">
        <f>SUM(J267:J268)</f>
        <v>0</v>
      </c>
      <c r="K266" s="211">
        <f>SUM(K267:K268)</f>
        <v>346007.04000000004</v>
      </c>
      <c r="L266" s="211">
        <f t="shared" ref="L266:N266" si="123">SUM(L267:L268)</f>
        <v>0</v>
      </c>
      <c r="M266" s="211">
        <f t="shared" si="123"/>
        <v>0</v>
      </c>
      <c r="N266" s="211">
        <f t="shared" si="123"/>
        <v>0</v>
      </c>
      <c r="O266" s="208" t="s">
        <v>48</v>
      </c>
      <c r="P266" s="208" t="s">
        <v>48</v>
      </c>
      <c r="Q266" s="208" t="s">
        <v>48</v>
      </c>
      <c r="R266" s="208" t="s">
        <v>48</v>
      </c>
      <c r="S266" s="208" t="s">
        <v>48</v>
      </c>
      <c r="T266" s="208" t="s">
        <v>48</v>
      </c>
      <c r="U266" s="208" t="s">
        <v>48</v>
      </c>
      <c r="V266" s="208" t="s">
        <v>48</v>
      </c>
      <c r="W266" s="208" t="s">
        <v>48</v>
      </c>
      <c r="X266" s="208" t="s">
        <v>48</v>
      </c>
    </row>
    <row r="267" spans="1:24" s="7" customFormat="1" ht="45" hidden="1" x14ac:dyDescent="0.25">
      <c r="A267" s="212"/>
      <c r="B267" s="213"/>
      <c r="C267" s="212"/>
      <c r="D267" s="212"/>
      <c r="E267" s="213"/>
      <c r="F267" s="210" t="s">
        <v>60</v>
      </c>
      <c r="G267" s="211">
        <f t="shared" si="113"/>
        <v>13840.28</v>
      </c>
      <c r="H267" s="211">
        <v>0</v>
      </c>
      <c r="I267" s="211">
        <v>0</v>
      </c>
      <c r="J267" s="211">
        <v>0</v>
      </c>
      <c r="K267" s="211">
        <v>13840.28</v>
      </c>
      <c r="L267" s="211">
        <v>0</v>
      </c>
      <c r="M267" s="211">
        <v>0</v>
      </c>
      <c r="N267" s="211">
        <v>0</v>
      </c>
      <c r="O267" s="212"/>
      <c r="P267" s="212"/>
      <c r="Q267" s="212"/>
      <c r="R267" s="212"/>
      <c r="S267" s="212"/>
      <c r="T267" s="212"/>
      <c r="U267" s="212"/>
      <c r="V267" s="212"/>
      <c r="W267" s="212"/>
      <c r="X267" s="212"/>
    </row>
    <row r="268" spans="1:24" s="7" customFormat="1" ht="33.75" hidden="1" x14ac:dyDescent="0.25">
      <c r="A268" s="214"/>
      <c r="B268" s="215"/>
      <c r="C268" s="214"/>
      <c r="D268" s="214"/>
      <c r="E268" s="215"/>
      <c r="F268" s="210" t="s">
        <v>61</v>
      </c>
      <c r="G268" s="211">
        <f t="shared" si="113"/>
        <v>332166.76</v>
      </c>
      <c r="H268" s="211">
        <v>0</v>
      </c>
      <c r="I268" s="211">
        <v>0</v>
      </c>
      <c r="J268" s="211">
        <v>0</v>
      </c>
      <c r="K268" s="211">
        <v>332166.76</v>
      </c>
      <c r="L268" s="211">
        <v>0</v>
      </c>
      <c r="M268" s="211">
        <v>0</v>
      </c>
      <c r="N268" s="211">
        <v>0</v>
      </c>
      <c r="O268" s="214"/>
      <c r="P268" s="214"/>
      <c r="Q268" s="214"/>
      <c r="R268" s="214"/>
      <c r="S268" s="214"/>
      <c r="T268" s="214"/>
      <c r="U268" s="214"/>
      <c r="V268" s="214"/>
      <c r="W268" s="214"/>
      <c r="X268" s="214"/>
    </row>
    <row r="269" spans="1:24" s="7" customFormat="1" ht="22.5" customHeight="1" x14ac:dyDescent="0.25">
      <c r="A269" s="208" t="s">
        <v>310</v>
      </c>
      <c r="B269" s="209" t="s">
        <v>311</v>
      </c>
      <c r="C269" s="208">
        <v>2023</v>
      </c>
      <c r="D269" s="208">
        <v>2024</v>
      </c>
      <c r="E269" s="209" t="s">
        <v>26</v>
      </c>
      <c r="F269" s="210" t="s">
        <v>49</v>
      </c>
      <c r="G269" s="211">
        <f t="shared" si="113"/>
        <v>12649471.209999999</v>
      </c>
      <c r="H269" s="211">
        <f>SUM(H270:H271)</f>
        <v>0</v>
      </c>
      <c r="I269" s="211">
        <f>SUM(I270:I271)</f>
        <v>0</v>
      </c>
      <c r="J269" s="211">
        <f>SUM(J270:J271)</f>
        <v>0</v>
      </c>
      <c r="K269" s="211">
        <f>SUM(K270:K271)</f>
        <v>10752050.529999999</v>
      </c>
      <c r="L269" s="211">
        <f t="shared" ref="L269:N269" si="124">SUM(L270:L271)</f>
        <v>1897420.6800000002</v>
      </c>
      <c r="M269" s="211">
        <f t="shared" si="124"/>
        <v>0</v>
      </c>
      <c r="N269" s="211">
        <f t="shared" si="124"/>
        <v>0</v>
      </c>
      <c r="O269" s="208" t="s">
        <v>48</v>
      </c>
      <c r="P269" s="208" t="s">
        <v>48</v>
      </c>
      <c r="Q269" s="208" t="s">
        <v>48</v>
      </c>
      <c r="R269" s="208" t="s">
        <v>48</v>
      </c>
      <c r="S269" s="208" t="s">
        <v>48</v>
      </c>
      <c r="T269" s="208" t="s">
        <v>48</v>
      </c>
      <c r="U269" s="208" t="s">
        <v>48</v>
      </c>
      <c r="V269" s="208" t="s">
        <v>48</v>
      </c>
      <c r="W269" s="208" t="s">
        <v>48</v>
      </c>
      <c r="X269" s="208" t="s">
        <v>48</v>
      </c>
    </row>
    <row r="270" spans="1:24" s="7" customFormat="1" ht="45" x14ac:dyDescent="0.25">
      <c r="A270" s="212"/>
      <c r="B270" s="213"/>
      <c r="C270" s="212"/>
      <c r="D270" s="212"/>
      <c r="E270" s="213"/>
      <c r="F270" s="210" t="s">
        <v>60</v>
      </c>
      <c r="G270" s="211">
        <f t="shared" si="113"/>
        <v>505978.85000000003</v>
      </c>
      <c r="H270" s="211">
        <v>0</v>
      </c>
      <c r="I270" s="211">
        <v>0</v>
      </c>
      <c r="J270" s="211">
        <v>0</v>
      </c>
      <c r="K270" s="211">
        <v>430082.02</v>
      </c>
      <c r="L270" s="211">
        <v>75896.83</v>
      </c>
      <c r="M270" s="211">
        <v>0</v>
      </c>
      <c r="N270" s="211">
        <v>0</v>
      </c>
      <c r="O270" s="212"/>
      <c r="P270" s="212"/>
      <c r="Q270" s="212"/>
      <c r="R270" s="212"/>
      <c r="S270" s="212"/>
      <c r="T270" s="212"/>
      <c r="U270" s="212"/>
      <c r="V270" s="212"/>
      <c r="W270" s="212"/>
      <c r="X270" s="212"/>
    </row>
    <row r="271" spans="1:24" s="7" customFormat="1" ht="33.75" x14ac:dyDescent="0.25">
      <c r="A271" s="214"/>
      <c r="B271" s="215"/>
      <c r="C271" s="214"/>
      <c r="D271" s="214"/>
      <c r="E271" s="215"/>
      <c r="F271" s="210" t="s">
        <v>61</v>
      </c>
      <c r="G271" s="211">
        <f t="shared" si="113"/>
        <v>12143492.359999999</v>
      </c>
      <c r="H271" s="211">
        <v>0</v>
      </c>
      <c r="I271" s="211">
        <v>0</v>
      </c>
      <c r="J271" s="211">
        <v>0</v>
      </c>
      <c r="K271" s="211">
        <v>10321968.51</v>
      </c>
      <c r="L271" s="211">
        <v>1821523.85</v>
      </c>
      <c r="M271" s="211">
        <v>0</v>
      </c>
      <c r="N271" s="211">
        <v>0</v>
      </c>
      <c r="O271" s="214"/>
      <c r="P271" s="214"/>
      <c r="Q271" s="214"/>
      <c r="R271" s="214"/>
      <c r="S271" s="214"/>
      <c r="T271" s="214"/>
      <c r="U271" s="214"/>
      <c r="V271" s="214"/>
      <c r="W271" s="214"/>
      <c r="X271" s="214"/>
    </row>
    <row r="272" spans="1:24" s="7" customFormat="1" ht="22.5" customHeight="1" x14ac:dyDescent="0.25">
      <c r="A272" s="208" t="s">
        <v>312</v>
      </c>
      <c r="B272" s="209" t="s">
        <v>313</v>
      </c>
      <c r="C272" s="208">
        <v>2023</v>
      </c>
      <c r="D272" s="208">
        <v>2024</v>
      </c>
      <c r="E272" s="209" t="s">
        <v>26</v>
      </c>
      <c r="F272" s="210" t="s">
        <v>49</v>
      </c>
      <c r="G272" s="211">
        <f t="shared" si="113"/>
        <v>224256.78</v>
      </c>
      <c r="H272" s="211">
        <f>SUM(H273:H274)</f>
        <v>0</v>
      </c>
      <c r="I272" s="211">
        <f>SUM(I273:I274)</f>
        <v>0</v>
      </c>
      <c r="J272" s="211">
        <f>SUM(J273:J274)</f>
        <v>0</v>
      </c>
      <c r="K272" s="211">
        <f>SUM(K273:K274)</f>
        <v>0</v>
      </c>
      <c r="L272" s="211">
        <f t="shared" ref="L272:N272" si="125">SUM(L273:L274)</f>
        <v>224256.78</v>
      </c>
      <c r="M272" s="211">
        <f t="shared" si="125"/>
        <v>0</v>
      </c>
      <c r="N272" s="211">
        <f t="shared" si="125"/>
        <v>0</v>
      </c>
      <c r="O272" s="208" t="s">
        <v>48</v>
      </c>
      <c r="P272" s="208" t="s">
        <v>48</v>
      </c>
      <c r="Q272" s="208" t="s">
        <v>48</v>
      </c>
      <c r="R272" s="208" t="s">
        <v>48</v>
      </c>
      <c r="S272" s="208" t="s">
        <v>48</v>
      </c>
      <c r="T272" s="208" t="s">
        <v>48</v>
      </c>
      <c r="U272" s="208" t="s">
        <v>48</v>
      </c>
      <c r="V272" s="208" t="s">
        <v>48</v>
      </c>
      <c r="W272" s="208" t="s">
        <v>48</v>
      </c>
      <c r="X272" s="208" t="s">
        <v>48</v>
      </c>
    </row>
    <row r="273" spans="1:24" s="7" customFormat="1" ht="45" x14ac:dyDescent="0.25">
      <c r="A273" s="212"/>
      <c r="B273" s="213"/>
      <c r="C273" s="212"/>
      <c r="D273" s="212"/>
      <c r="E273" s="213"/>
      <c r="F273" s="210" t="s">
        <v>60</v>
      </c>
      <c r="G273" s="211">
        <f t="shared" si="113"/>
        <v>224256.78</v>
      </c>
      <c r="H273" s="211">
        <v>0</v>
      </c>
      <c r="I273" s="211">
        <v>0</v>
      </c>
      <c r="J273" s="211">
        <v>0</v>
      </c>
      <c r="K273" s="211">
        <v>0</v>
      </c>
      <c r="L273" s="211">
        <v>224256.78</v>
      </c>
      <c r="M273" s="211">
        <v>0</v>
      </c>
      <c r="N273" s="211">
        <v>0</v>
      </c>
      <c r="O273" s="212"/>
      <c r="P273" s="212"/>
      <c r="Q273" s="212"/>
      <c r="R273" s="212"/>
      <c r="S273" s="212"/>
      <c r="T273" s="212"/>
      <c r="U273" s="212"/>
      <c r="V273" s="212"/>
      <c r="W273" s="212"/>
      <c r="X273" s="212"/>
    </row>
    <row r="274" spans="1:24" s="7" customFormat="1" ht="33.75" x14ac:dyDescent="0.25">
      <c r="A274" s="214"/>
      <c r="B274" s="215"/>
      <c r="C274" s="214"/>
      <c r="D274" s="214"/>
      <c r="E274" s="215"/>
      <c r="F274" s="210" t="s">
        <v>61</v>
      </c>
      <c r="G274" s="211">
        <f t="shared" si="113"/>
        <v>0</v>
      </c>
      <c r="H274" s="211">
        <v>0</v>
      </c>
      <c r="I274" s="211">
        <v>0</v>
      </c>
      <c r="J274" s="211">
        <v>0</v>
      </c>
      <c r="K274" s="211">
        <v>0</v>
      </c>
      <c r="L274" s="211">
        <v>0</v>
      </c>
      <c r="M274" s="211">
        <v>0</v>
      </c>
      <c r="N274" s="211">
        <v>0</v>
      </c>
      <c r="O274" s="214"/>
      <c r="P274" s="214"/>
      <c r="Q274" s="214"/>
      <c r="R274" s="214"/>
      <c r="S274" s="214"/>
      <c r="T274" s="214"/>
      <c r="U274" s="214"/>
      <c r="V274" s="214"/>
      <c r="W274" s="214"/>
      <c r="X274" s="214"/>
    </row>
    <row r="275" spans="1:24" s="7" customFormat="1" ht="14.45" hidden="1" customHeight="1" x14ac:dyDescent="0.25">
      <c r="A275" s="208">
        <v>73</v>
      </c>
      <c r="B275" s="209" t="s">
        <v>246</v>
      </c>
      <c r="C275" s="208">
        <v>2021</v>
      </c>
      <c r="D275" s="208">
        <v>2021</v>
      </c>
      <c r="E275" s="209" t="s">
        <v>26</v>
      </c>
      <c r="F275" s="210" t="s">
        <v>49</v>
      </c>
      <c r="G275" s="211">
        <f t="shared" si="101"/>
        <v>0</v>
      </c>
      <c r="H275" s="211">
        <f>SUM(H276:H277)</f>
        <v>0</v>
      </c>
      <c r="I275" s="211">
        <f>SUM(I276:I277)</f>
        <v>0</v>
      </c>
      <c r="J275" s="211">
        <v>0</v>
      </c>
      <c r="K275" s="211">
        <v>0</v>
      </c>
      <c r="L275" s="211">
        <v>0</v>
      </c>
      <c r="M275" s="211">
        <v>0</v>
      </c>
      <c r="N275" s="211">
        <v>0</v>
      </c>
      <c r="O275" s="208" t="s">
        <v>3</v>
      </c>
      <c r="P275" s="208" t="s">
        <v>73</v>
      </c>
      <c r="Q275" s="208" t="s">
        <v>48</v>
      </c>
      <c r="R275" s="208">
        <v>81.5</v>
      </c>
      <c r="S275" s="208">
        <v>83</v>
      </c>
      <c r="T275" s="208">
        <v>85</v>
      </c>
      <c r="U275" s="208">
        <v>85.5</v>
      </c>
      <c r="V275" s="208">
        <v>85.5</v>
      </c>
      <c r="W275" s="208">
        <v>85.5</v>
      </c>
      <c r="X275" s="208">
        <v>85.5</v>
      </c>
    </row>
    <row r="276" spans="1:24" s="7" customFormat="1" ht="45" hidden="1" x14ac:dyDescent="0.25">
      <c r="A276" s="212"/>
      <c r="B276" s="213"/>
      <c r="C276" s="212"/>
      <c r="D276" s="212"/>
      <c r="E276" s="213"/>
      <c r="F276" s="210" t="s">
        <v>60</v>
      </c>
      <c r="G276" s="211">
        <f t="shared" si="101"/>
        <v>0</v>
      </c>
      <c r="H276" s="211">
        <v>0</v>
      </c>
      <c r="I276" s="211">
        <v>0</v>
      </c>
      <c r="J276" s="211">
        <v>0</v>
      </c>
      <c r="K276" s="211">
        <v>0</v>
      </c>
      <c r="L276" s="211">
        <v>0</v>
      </c>
      <c r="M276" s="211">
        <v>0</v>
      </c>
      <c r="N276" s="211">
        <v>0</v>
      </c>
      <c r="O276" s="212"/>
      <c r="P276" s="212"/>
      <c r="Q276" s="212"/>
      <c r="R276" s="212"/>
      <c r="S276" s="212"/>
      <c r="T276" s="212"/>
      <c r="U276" s="212"/>
      <c r="V276" s="212"/>
      <c r="W276" s="212"/>
      <c r="X276" s="212"/>
    </row>
    <row r="277" spans="1:24" s="7" customFormat="1" ht="33.75" hidden="1" x14ac:dyDescent="0.25">
      <c r="A277" s="214"/>
      <c r="B277" s="215"/>
      <c r="C277" s="214"/>
      <c r="D277" s="214"/>
      <c r="E277" s="215"/>
      <c r="F277" s="210" t="s">
        <v>61</v>
      </c>
      <c r="G277" s="211">
        <f t="shared" si="101"/>
        <v>0</v>
      </c>
      <c r="H277" s="211">
        <v>0</v>
      </c>
      <c r="I277" s="211">
        <v>0</v>
      </c>
      <c r="J277" s="211">
        <v>0</v>
      </c>
      <c r="K277" s="211">
        <v>0</v>
      </c>
      <c r="L277" s="211">
        <v>0</v>
      </c>
      <c r="M277" s="211">
        <v>0</v>
      </c>
      <c r="N277" s="211">
        <v>0</v>
      </c>
      <c r="O277" s="214"/>
      <c r="P277" s="214"/>
      <c r="Q277" s="214"/>
      <c r="R277" s="214"/>
      <c r="S277" s="214"/>
      <c r="T277" s="214"/>
      <c r="U277" s="214"/>
      <c r="V277" s="214"/>
      <c r="W277" s="214"/>
      <c r="X277" s="214"/>
    </row>
    <row r="278" spans="1:24" s="7" customFormat="1" ht="14.45" hidden="1" customHeight="1" x14ac:dyDescent="0.25">
      <c r="A278" s="208">
        <v>74</v>
      </c>
      <c r="B278" s="209" t="s">
        <v>247</v>
      </c>
      <c r="C278" s="208">
        <v>2020</v>
      </c>
      <c r="D278" s="208">
        <v>2020</v>
      </c>
      <c r="E278" s="209" t="s">
        <v>26</v>
      </c>
      <c r="F278" s="210" t="s">
        <v>49</v>
      </c>
      <c r="G278" s="211">
        <f t="shared" si="101"/>
        <v>1400000</v>
      </c>
      <c r="H278" s="211">
        <f>SUM(H279:H280)</f>
        <v>1400000</v>
      </c>
      <c r="I278" s="211">
        <v>0</v>
      </c>
      <c r="J278" s="211">
        <v>0</v>
      </c>
      <c r="K278" s="211">
        <v>0</v>
      </c>
      <c r="L278" s="211">
        <v>0</v>
      </c>
      <c r="M278" s="211">
        <v>0</v>
      </c>
      <c r="N278" s="211">
        <v>0</v>
      </c>
      <c r="O278" s="208" t="s">
        <v>4</v>
      </c>
      <c r="P278" s="208" t="s">
        <v>73</v>
      </c>
      <c r="Q278" s="208" t="s">
        <v>48</v>
      </c>
      <c r="R278" s="208">
        <v>81.5</v>
      </c>
      <c r="S278" s="208">
        <v>83</v>
      </c>
      <c r="T278" s="208">
        <v>85</v>
      </c>
      <c r="U278" s="208">
        <v>85.5</v>
      </c>
      <c r="V278" s="208">
        <v>85.5</v>
      </c>
      <c r="W278" s="208">
        <v>85.5</v>
      </c>
      <c r="X278" s="208">
        <v>85.5</v>
      </c>
    </row>
    <row r="279" spans="1:24" s="7" customFormat="1" ht="45" hidden="1" x14ac:dyDescent="0.25">
      <c r="A279" s="212"/>
      <c r="B279" s="213"/>
      <c r="C279" s="212"/>
      <c r="D279" s="212"/>
      <c r="E279" s="213"/>
      <c r="F279" s="210" t="s">
        <v>60</v>
      </c>
      <c r="G279" s="211">
        <f t="shared" si="101"/>
        <v>56000</v>
      </c>
      <c r="H279" s="211">
        <v>56000</v>
      </c>
      <c r="I279" s="211">
        <v>0</v>
      </c>
      <c r="J279" s="211">
        <v>0</v>
      </c>
      <c r="K279" s="211">
        <v>0</v>
      </c>
      <c r="L279" s="211">
        <v>0</v>
      </c>
      <c r="M279" s="211">
        <v>0</v>
      </c>
      <c r="N279" s="211">
        <v>0</v>
      </c>
      <c r="O279" s="212"/>
      <c r="P279" s="212"/>
      <c r="Q279" s="212"/>
      <c r="R279" s="212"/>
      <c r="S279" s="212"/>
      <c r="T279" s="212"/>
      <c r="U279" s="212"/>
      <c r="V279" s="212"/>
      <c r="W279" s="212"/>
      <c r="X279" s="212"/>
    </row>
    <row r="280" spans="1:24" s="7" customFormat="1" ht="33.75" hidden="1" customHeight="1" x14ac:dyDescent="0.25">
      <c r="A280" s="214"/>
      <c r="B280" s="215"/>
      <c r="C280" s="214"/>
      <c r="D280" s="214"/>
      <c r="E280" s="215"/>
      <c r="F280" s="210" t="s">
        <v>61</v>
      </c>
      <c r="G280" s="211">
        <f t="shared" si="101"/>
        <v>1344000</v>
      </c>
      <c r="H280" s="211">
        <v>1344000</v>
      </c>
      <c r="I280" s="211">
        <v>0</v>
      </c>
      <c r="J280" s="211">
        <v>0</v>
      </c>
      <c r="K280" s="211">
        <v>0</v>
      </c>
      <c r="L280" s="211">
        <v>0</v>
      </c>
      <c r="M280" s="211">
        <v>0</v>
      </c>
      <c r="N280" s="211">
        <v>0</v>
      </c>
      <c r="O280" s="214"/>
      <c r="P280" s="214"/>
      <c r="Q280" s="214"/>
      <c r="R280" s="214"/>
      <c r="S280" s="214"/>
      <c r="T280" s="214"/>
      <c r="U280" s="214"/>
      <c r="V280" s="214"/>
      <c r="W280" s="214"/>
      <c r="X280" s="214"/>
    </row>
    <row r="281" spans="1:24" s="7" customFormat="1" ht="14.45" customHeight="1" x14ac:dyDescent="0.25">
      <c r="A281" s="208">
        <v>75</v>
      </c>
      <c r="B281" s="209" t="s">
        <v>248</v>
      </c>
      <c r="C281" s="208">
        <v>2020</v>
      </c>
      <c r="D281" s="208">
        <v>2026</v>
      </c>
      <c r="E281" s="209" t="s">
        <v>26</v>
      </c>
      <c r="F281" s="210" t="s">
        <v>49</v>
      </c>
      <c r="G281" s="211">
        <f t="shared" si="101"/>
        <v>439000</v>
      </c>
      <c r="H281" s="211">
        <f t="shared" ref="H281:M281" si="126">SUM(H282:H283)</f>
        <v>0</v>
      </c>
      <c r="I281" s="211">
        <f t="shared" si="126"/>
        <v>0</v>
      </c>
      <c r="J281" s="211">
        <f t="shared" si="126"/>
        <v>0</v>
      </c>
      <c r="K281" s="211">
        <f t="shared" si="126"/>
        <v>139000</v>
      </c>
      <c r="L281" s="211">
        <f t="shared" si="126"/>
        <v>100000</v>
      </c>
      <c r="M281" s="211">
        <f t="shared" si="126"/>
        <v>100000</v>
      </c>
      <c r="N281" s="211">
        <f>SUM(N282:N283)</f>
        <v>100000</v>
      </c>
      <c r="O281" s="208" t="s">
        <v>5</v>
      </c>
      <c r="P281" s="208" t="s">
        <v>73</v>
      </c>
      <c r="Q281" s="208">
        <v>100</v>
      </c>
      <c r="R281" s="208">
        <v>100</v>
      </c>
      <c r="S281" s="208">
        <v>100</v>
      </c>
      <c r="T281" s="208">
        <v>100</v>
      </c>
      <c r="U281" s="208">
        <v>100</v>
      </c>
      <c r="V281" s="208">
        <v>100</v>
      </c>
      <c r="W281" s="208">
        <v>100</v>
      </c>
      <c r="X281" s="208">
        <v>100</v>
      </c>
    </row>
    <row r="282" spans="1:24" s="7" customFormat="1" ht="45" x14ac:dyDescent="0.25">
      <c r="A282" s="212"/>
      <c r="B282" s="213"/>
      <c r="C282" s="212"/>
      <c r="D282" s="212"/>
      <c r="E282" s="213"/>
      <c r="F282" s="210" t="s">
        <v>60</v>
      </c>
      <c r="G282" s="211">
        <f t="shared" si="101"/>
        <v>439000</v>
      </c>
      <c r="H282" s="211">
        <v>0</v>
      </c>
      <c r="I282" s="211">
        <v>0</v>
      </c>
      <c r="J282" s="211">
        <v>0</v>
      </c>
      <c r="K282" s="211">
        <v>139000</v>
      </c>
      <c r="L282" s="211">
        <v>100000</v>
      </c>
      <c r="M282" s="211">
        <v>100000</v>
      </c>
      <c r="N282" s="211">
        <v>100000</v>
      </c>
      <c r="O282" s="212"/>
      <c r="P282" s="212"/>
      <c r="Q282" s="212"/>
      <c r="R282" s="212"/>
      <c r="S282" s="212"/>
      <c r="T282" s="212"/>
      <c r="U282" s="212"/>
      <c r="V282" s="212"/>
      <c r="W282" s="212"/>
      <c r="X282" s="212"/>
    </row>
    <row r="283" spans="1:24" s="7" customFormat="1" ht="33.75" x14ac:dyDescent="0.25">
      <c r="A283" s="214"/>
      <c r="B283" s="215"/>
      <c r="C283" s="214"/>
      <c r="D283" s="214"/>
      <c r="E283" s="215"/>
      <c r="F283" s="210" t="s">
        <v>61</v>
      </c>
      <c r="G283" s="211">
        <f>SUM(H283:N283)</f>
        <v>0</v>
      </c>
      <c r="H283" s="211">
        <v>0</v>
      </c>
      <c r="I283" s="211">
        <v>0</v>
      </c>
      <c r="J283" s="211">
        <v>0</v>
      </c>
      <c r="K283" s="211">
        <v>0</v>
      </c>
      <c r="L283" s="211">
        <v>0</v>
      </c>
      <c r="M283" s="211">
        <v>0</v>
      </c>
      <c r="N283" s="211">
        <v>0</v>
      </c>
      <c r="O283" s="214"/>
      <c r="P283" s="214"/>
      <c r="Q283" s="214"/>
      <c r="R283" s="214"/>
      <c r="S283" s="214"/>
      <c r="T283" s="214"/>
      <c r="U283" s="214"/>
      <c r="V283" s="214"/>
      <c r="W283" s="214"/>
      <c r="X283" s="214"/>
    </row>
    <row r="284" spans="1:24" s="7" customFormat="1" ht="14.45" customHeight="1" x14ac:dyDescent="0.25">
      <c r="A284" s="208">
        <v>76</v>
      </c>
      <c r="B284" s="209" t="s">
        <v>249</v>
      </c>
      <c r="C284" s="208">
        <v>2020</v>
      </c>
      <c r="D284" s="208">
        <v>2026</v>
      </c>
      <c r="E284" s="209" t="s">
        <v>26</v>
      </c>
      <c r="F284" s="210" t="s">
        <v>49</v>
      </c>
      <c r="G284" s="211">
        <f t="shared" ref="G284:G306" si="127">SUM(H284:N284)</f>
        <v>383229.91000000003</v>
      </c>
      <c r="H284" s="211">
        <f>SUM(H285:H286)</f>
        <v>0</v>
      </c>
      <c r="I284" s="211">
        <f t="shared" ref="I284:N284" si="128">SUM(I285:I286)</f>
        <v>0</v>
      </c>
      <c r="J284" s="211">
        <f t="shared" si="128"/>
        <v>0</v>
      </c>
      <c r="K284" s="211">
        <f>SUM(K285:K286)</f>
        <v>351229.91000000003</v>
      </c>
      <c r="L284" s="211">
        <f t="shared" si="128"/>
        <v>32000</v>
      </c>
      <c r="M284" s="211">
        <f t="shared" si="128"/>
        <v>0</v>
      </c>
      <c r="N284" s="211">
        <f t="shared" si="128"/>
        <v>0</v>
      </c>
      <c r="O284" s="208" t="s">
        <v>6</v>
      </c>
      <c r="P284" s="208" t="s">
        <v>88</v>
      </c>
      <c r="Q284" s="208">
        <f>SUM(R284:X286)</f>
        <v>3</v>
      </c>
      <c r="R284" s="208">
        <v>0</v>
      </c>
      <c r="S284" s="208">
        <v>0</v>
      </c>
      <c r="T284" s="208">
        <v>0</v>
      </c>
      <c r="U284" s="208">
        <v>1</v>
      </c>
      <c r="V284" s="208">
        <v>2</v>
      </c>
      <c r="W284" s="208">
        <v>0</v>
      </c>
      <c r="X284" s="208">
        <v>0</v>
      </c>
    </row>
    <row r="285" spans="1:24" s="7" customFormat="1" ht="45" x14ac:dyDescent="0.25">
      <c r="A285" s="212"/>
      <c r="B285" s="213"/>
      <c r="C285" s="212"/>
      <c r="D285" s="212"/>
      <c r="E285" s="213"/>
      <c r="F285" s="210" t="s">
        <v>60</v>
      </c>
      <c r="G285" s="211">
        <f t="shared" si="127"/>
        <v>46049.2</v>
      </c>
      <c r="H285" s="211">
        <f>H288+H291+H294</f>
        <v>0</v>
      </c>
      <c r="I285" s="211">
        <f t="shared" ref="I285:N285" si="129">I288+I291+I294</f>
        <v>0</v>
      </c>
      <c r="J285" s="211">
        <f t="shared" si="129"/>
        <v>0</v>
      </c>
      <c r="K285" s="211">
        <f t="shared" ref="K285" si="130">K288+K291+K294</f>
        <v>14049.2</v>
      </c>
      <c r="L285" s="211">
        <f t="shared" si="129"/>
        <v>32000</v>
      </c>
      <c r="M285" s="211">
        <f t="shared" si="129"/>
        <v>0</v>
      </c>
      <c r="N285" s="211">
        <f t="shared" si="129"/>
        <v>0</v>
      </c>
      <c r="O285" s="212"/>
      <c r="P285" s="212"/>
      <c r="Q285" s="212"/>
      <c r="R285" s="212"/>
      <c r="S285" s="212"/>
      <c r="T285" s="212"/>
      <c r="U285" s="212"/>
      <c r="V285" s="212"/>
      <c r="W285" s="212"/>
      <c r="X285" s="212"/>
    </row>
    <row r="286" spans="1:24" s="7" customFormat="1" ht="33.75" x14ac:dyDescent="0.25">
      <c r="A286" s="214"/>
      <c r="B286" s="215"/>
      <c r="C286" s="214"/>
      <c r="D286" s="214"/>
      <c r="E286" s="215"/>
      <c r="F286" s="210" t="s">
        <v>61</v>
      </c>
      <c r="G286" s="211">
        <f t="shared" si="127"/>
        <v>337180.71</v>
      </c>
      <c r="H286" s="211">
        <f>H289+H292+H295</f>
        <v>0</v>
      </c>
      <c r="I286" s="211">
        <f t="shared" ref="I286:N286" si="131">I289+I292+I295</f>
        <v>0</v>
      </c>
      <c r="J286" s="211">
        <f t="shared" si="131"/>
        <v>0</v>
      </c>
      <c r="K286" s="211">
        <f t="shared" ref="K286" si="132">K289+K292+K295</f>
        <v>337180.71</v>
      </c>
      <c r="L286" s="211">
        <f t="shared" si="131"/>
        <v>0</v>
      </c>
      <c r="M286" s="211">
        <f t="shared" si="131"/>
        <v>0</v>
      </c>
      <c r="N286" s="211">
        <f t="shared" si="131"/>
        <v>0</v>
      </c>
      <c r="O286" s="214"/>
      <c r="P286" s="214"/>
      <c r="Q286" s="214"/>
      <c r="R286" s="214"/>
      <c r="S286" s="214"/>
      <c r="T286" s="214"/>
      <c r="U286" s="214"/>
      <c r="V286" s="214"/>
      <c r="W286" s="214"/>
      <c r="X286" s="214"/>
    </row>
    <row r="287" spans="1:24" s="7" customFormat="1" ht="22.5" customHeight="1" x14ac:dyDescent="0.25">
      <c r="A287" s="208" t="s">
        <v>294</v>
      </c>
      <c r="B287" s="209" t="s">
        <v>295</v>
      </c>
      <c r="C287" s="208">
        <v>2023</v>
      </c>
      <c r="D287" s="208">
        <v>2023</v>
      </c>
      <c r="E287" s="209" t="s">
        <v>26</v>
      </c>
      <c r="F287" s="210" t="s">
        <v>49</v>
      </c>
      <c r="G287" s="211">
        <f t="shared" ref="G287:G295" si="133">SUM(H287:N287)</f>
        <v>351229.91000000003</v>
      </c>
      <c r="H287" s="211">
        <f t="shared" ref="H287:J287" si="134">SUM(H288:H289)</f>
        <v>0</v>
      </c>
      <c r="I287" s="211">
        <f t="shared" si="134"/>
        <v>0</v>
      </c>
      <c r="J287" s="211">
        <f t="shared" si="134"/>
        <v>0</v>
      </c>
      <c r="K287" s="211">
        <f>SUM(K288:K289)</f>
        <v>351229.91000000003</v>
      </c>
      <c r="L287" s="211">
        <f t="shared" ref="L287:N287" si="135">SUM(L288:L289)</f>
        <v>0</v>
      </c>
      <c r="M287" s="211">
        <f t="shared" si="135"/>
        <v>0</v>
      </c>
      <c r="N287" s="211">
        <f t="shared" si="135"/>
        <v>0</v>
      </c>
      <c r="O287" s="208" t="s">
        <v>6</v>
      </c>
      <c r="P287" s="208" t="s">
        <v>88</v>
      </c>
      <c r="Q287" s="208">
        <f>SUM(R287:X289)</f>
        <v>1</v>
      </c>
      <c r="R287" s="208">
        <v>0</v>
      </c>
      <c r="S287" s="208">
        <v>0</v>
      </c>
      <c r="T287" s="208">
        <v>0</v>
      </c>
      <c r="U287" s="208">
        <v>1</v>
      </c>
      <c r="V287" s="208">
        <v>0</v>
      </c>
      <c r="W287" s="208">
        <v>0</v>
      </c>
      <c r="X287" s="208">
        <v>0</v>
      </c>
    </row>
    <row r="288" spans="1:24" s="7" customFormat="1" ht="45" x14ac:dyDescent="0.25">
      <c r="A288" s="212"/>
      <c r="B288" s="213"/>
      <c r="C288" s="212"/>
      <c r="D288" s="212"/>
      <c r="E288" s="213"/>
      <c r="F288" s="210" t="s">
        <v>60</v>
      </c>
      <c r="G288" s="211">
        <f t="shared" si="133"/>
        <v>14049.2</v>
      </c>
      <c r="H288" s="211">
        <v>0</v>
      </c>
      <c r="I288" s="211">
        <v>0</v>
      </c>
      <c r="J288" s="211">
        <v>0</v>
      </c>
      <c r="K288" s="211">
        <v>14049.2</v>
      </c>
      <c r="L288" s="211">
        <v>0</v>
      </c>
      <c r="M288" s="211">
        <v>0</v>
      </c>
      <c r="N288" s="211">
        <v>0</v>
      </c>
      <c r="O288" s="212"/>
      <c r="P288" s="212"/>
      <c r="Q288" s="212"/>
      <c r="R288" s="212"/>
      <c r="S288" s="212"/>
      <c r="T288" s="212"/>
      <c r="U288" s="212"/>
      <c r="V288" s="212"/>
      <c r="W288" s="212"/>
      <c r="X288" s="212"/>
    </row>
    <row r="289" spans="1:24" s="7" customFormat="1" ht="33.75" x14ac:dyDescent="0.25">
      <c r="A289" s="214"/>
      <c r="B289" s="215"/>
      <c r="C289" s="214"/>
      <c r="D289" s="214"/>
      <c r="E289" s="215"/>
      <c r="F289" s="210" t="s">
        <v>61</v>
      </c>
      <c r="G289" s="211">
        <f t="shared" si="133"/>
        <v>337180.71</v>
      </c>
      <c r="H289" s="211">
        <v>0</v>
      </c>
      <c r="I289" s="211">
        <v>0</v>
      </c>
      <c r="J289" s="211">
        <v>0</v>
      </c>
      <c r="K289" s="211">
        <v>337180.71</v>
      </c>
      <c r="L289" s="211">
        <v>0</v>
      </c>
      <c r="M289" s="211">
        <v>0</v>
      </c>
      <c r="N289" s="211">
        <v>0</v>
      </c>
      <c r="O289" s="214"/>
      <c r="P289" s="214"/>
      <c r="Q289" s="214"/>
      <c r="R289" s="214"/>
      <c r="S289" s="214"/>
      <c r="T289" s="214"/>
      <c r="U289" s="214"/>
      <c r="V289" s="214"/>
      <c r="W289" s="214"/>
      <c r="X289" s="214"/>
    </row>
    <row r="290" spans="1:24" s="7" customFormat="1" ht="22.5" hidden="1" x14ac:dyDescent="0.25">
      <c r="A290" s="208" t="s">
        <v>341</v>
      </c>
      <c r="B290" s="209" t="s">
        <v>340</v>
      </c>
      <c r="C290" s="208">
        <v>2024</v>
      </c>
      <c r="D290" s="208">
        <v>2024</v>
      </c>
      <c r="E290" s="209" t="s">
        <v>26</v>
      </c>
      <c r="F290" s="210" t="s">
        <v>49</v>
      </c>
      <c r="G290" s="211">
        <f t="shared" si="133"/>
        <v>16000</v>
      </c>
      <c r="H290" s="211">
        <f t="shared" ref="H290:J290" si="136">SUM(H291:H292)</f>
        <v>0</v>
      </c>
      <c r="I290" s="211">
        <f t="shared" si="136"/>
        <v>0</v>
      </c>
      <c r="J290" s="211">
        <f t="shared" si="136"/>
        <v>0</v>
      </c>
      <c r="K290" s="211">
        <f>SUM(K291:K292)</f>
        <v>0</v>
      </c>
      <c r="L290" s="211">
        <f t="shared" ref="L290:N290" si="137">SUM(L291:L292)</f>
        <v>16000</v>
      </c>
      <c r="M290" s="211">
        <f t="shared" si="137"/>
        <v>0</v>
      </c>
      <c r="N290" s="211">
        <f t="shared" si="137"/>
        <v>0</v>
      </c>
      <c r="O290" s="208" t="s">
        <v>6</v>
      </c>
      <c r="P290" s="208" t="s">
        <v>88</v>
      </c>
      <c r="Q290" s="208">
        <f t="shared" ref="Q290" si="138">SUM(R290:X292)</f>
        <v>1</v>
      </c>
      <c r="R290" s="208">
        <v>0</v>
      </c>
      <c r="S290" s="208">
        <v>0</v>
      </c>
      <c r="T290" s="208">
        <v>0</v>
      </c>
      <c r="U290" s="208">
        <v>0</v>
      </c>
      <c r="V290" s="208">
        <v>1</v>
      </c>
      <c r="W290" s="208">
        <v>0</v>
      </c>
      <c r="X290" s="208">
        <v>0</v>
      </c>
    </row>
    <row r="291" spans="1:24" s="7" customFormat="1" ht="45" hidden="1" x14ac:dyDescent="0.25">
      <c r="A291" s="212"/>
      <c r="B291" s="213"/>
      <c r="C291" s="212"/>
      <c r="D291" s="212"/>
      <c r="E291" s="213"/>
      <c r="F291" s="210" t="s">
        <v>60</v>
      </c>
      <c r="G291" s="211">
        <f t="shared" si="133"/>
        <v>16000</v>
      </c>
      <c r="H291" s="211">
        <v>0</v>
      </c>
      <c r="I291" s="211">
        <v>0</v>
      </c>
      <c r="J291" s="211">
        <v>0</v>
      </c>
      <c r="K291" s="211">
        <v>0</v>
      </c>
      <c r="L291" s="211">
        <v>16000</v>
      </c>
      <c r="M291" s="211">
        <v>0</v>
      </c>
      <c r="N291" s="211">
        <v>0</v>
      </c>
      <c r="O291" s="212"/>
      <c r="P291" s="212"/>
      <c r="Q291" s="212"/>
      <c r="R291" s="212"/>
      <c r="S291" s="212"/>
      <c r="T291" s="212"/>
      <c r="U291" s="212"/>
      <c r="V291" s="212"/>
      <c r="W291" s="212"/>
      <c r="X291" s="212"/>
    </row>
    <row r="292" spans="1:24" s="7" customFormat="1" ht="42" hidden="1" customHeight="1" x14ac:dyDescent="0.25">
      <c r="A292" s="214"/>
      <c r="B292" s="215"/>
      <c r="C292" s="214"/>
      <c r="D292" s="214"/>
      <c r="E292" s="215"/>
      <c r="F292" s="210" t="s">
        <v>61</v>
      </c>
      <c r="G292" s="211">
        <f t="shared" si="133"/>
        <v>0</v>
      </c>
      <c r="H292" s="211">
        <v>0</v>
      </c>
      <c r="I292" s="211">
        <v>0</v>
      </c>
      <c r="J292" s="211">
        <v>0</v>
      </c>
      <c r="K292" s="211">
        <v>0</v>
      </c>
      <c r="L292" s="211">
        <v>0</v>
      </c>
      <c r="M292" s="211">
        <v>0</v>
      </c>
      <c r="N292" s="211">
        <v>0</v>
      </c>
      <c r="O292" s="214"/>
      <c r="P292" s="214"/>
      <c r="Q292" s="214"/>
      <c r="R292" s="214"/>
      <c r="S292" s="214"/>
      <c r="T292" s="214"/>
      <c r="U292" s="214"/>
      <c r="V292" s="214"/>
      <c r="W292" s="214"/>
      <c r="X292" s="214"/>
    </row>
    <row r="293" spans="1:24" s="7" customFormat="1" ht="22.5" hidden="1" x14ac:dyDescent="0.25">
      <c r="A293" s="208" t="s">
        <v>342</v>
      </c>
      <c r="B293" s="209" t="s">
        <v>343</v>
      </c>
      <c r="C293" s="208">
        <v>2024</v>
      </c>
      <c r="D293" s="208">
        <v>2024</v>
      </c>
      <c r="E293" s="209" t="s">
        <v>26</v>
      </c>
      <c r="F293" s="210" t="s">
        <v>49</v>
      </c>
      <c r="G293" s="211">
        <f t="shared" si="133"/>
        <v>16000</v>
      </c>
      <c r="H293" s="211">
        <f t="shared" ref="H293:J293" si="139">SUM(H294:H295)</f>
        <v>0</v>
      </c>
      <c r="I293" s="211">
        <f t="shared" si="139"/>
        <v>0</v>
      </c>
      <c r="J293" s="211">
        <f t="shared" si="139"/>
        <v>0</v>
      </c>
      <c r="K293" s="211">
        <f>SUM(K294:K295)</f>
        <v>0</v>
      </c>
      <c r="L293" s="211">
        <f t="shared" ref="L293:N293" si="140">SUM(L294:L295)</f>
        <v>16000</v>
      </c>
      <c r="M293" s="211">
        <f t="shared" si="140"/>
        <v>0</v>
      </c>
      <c r="N293" s="211">
        <f t="shared" si="140"/>
        <v>0</v>
      </c>
      <c r="O293" s="208" t="s">
        <v>6</v>
      </c>
      <c r="P293" s="208" t="s">
        <v>88</v>
      </c>
      <c r="Q293" s="208">
        <f t="shared" ref="Q293" si="141">SUM(R293:X295)</f>
        <v>1</v>
      </c>
      <c r="R293" s="208">
        <v>0</v>
      </c>
      <c r="S293" s="208">
        <v>0</v>
      </c>
      <c r="T293" s="208">
        <v>0</v>
      </c>
      <c r="U293" s="208">
        <v>0</v>
      </c>
      <c r="V293" s="208">
        <v>1</v>
      </c>
      <c r="W293" s="208">
        <v>0</v>
      </c>
      <c r="X293" s="208">
        <v>0</v>
      </c>
    </row>
    <row r="294" spans="1:24" s="7" customFormat="1" ht="45" hidden="1" x14ac:dyDescent="0.25">
      <c r="A294" s="212"/>
      <c r="B294" s="213"/>
      <c r="C294" s="212"/>
      <c r="D294" s="212"/>
      <c r="E294" s="213"/>
      <c r="F294" s="210" t="s">
        <v>60</v>
      </c>
      <c r="G294" s="211">
        <f t="shared" si="133"/>
        <v>16000</v>
      </c>
      <c r="H294" s="211">
        <v>0</v>
      </c>
      <c r="I294" s="211">
        <v>0</v>
      </c>
      <c r="J294" s="211">
        <v>0</v>
      </c>
      <c r="K294" s="211">
        <v>0</v>
      </c>
      <c r="L294" s="211">
        <v>16000</v>
      </c>
      <c r="M294" s="211">
        <v>0</v>
      </c>
      <c r="N294" s="211">
        <v>0</v>
      </c>
      <c r="O294" s="212"/>
      <c r="P294" s="212"/>
      <c r="Q294" s="212"/>
      <c r="R294" s="212"/>
      <c r="S294" s="212"/>
      <c r="T294" s="212"/>
      <c r="U294" s="212"/>
      <c r="V294" s="212"/>
      <c r="W294" s="212"/>
      <c r="X294" s="212"/>
    </row>
    <row r="295" spans="1:24" s="7" customFormat="1" ht="33.75" hidden="1" x14ac:dyDescent="0.25">
      <c r="A295" s="214"/>
      <c r="B295" s="215"/>
      <c r="C295" s="214"/>
      <c r="D295" s="214"/>
      <c r="E295" s="215"/>
      <c r="F295" s="210" t="s">
        <v>61</v>
      </c>
      <c r="G295" s="211">
        <f t="shared" si="133"/>
        <v>0</v>
      </c>
      <c r="H295" s="211">
        <v>0</v>
      </c>
      <c r="I295" s="211">
        <v>0</v>
      </c>
      <c r="J295" s="211">
        <v>0</v>
      </c>
      <c r="K295" s="211">
        <v>0</v>
      </c>
      <c r="L295" s="211">
        <v>0</v>
      </c>
      <c r="M295" s="211">
        <v>0</v>
      </c>
      <c r="N295" s="211">
        <v>0</v>
      </c>
      <c r="O295" s="214"/>
      <c r="P295" s="214"/>
      <c r="Q295" s="214"/>
      <c r="R295" s="214"/>
      <c r="S295" s="214"/>
      <c r="T295" s="214"/>
      <c r="U295" s="214"/>
      <c r="V295" s="214"/>
      <c r="W295" s="214"/>
      <c r="X295" s="214"/>
    </row>
    <row r="296" spans="1:24" s="7" customFormat="1" ht="14.45" customHeight="1" x14ac:dyDescent="0.25">
      <c r="A296" s="208">
        <v>77</v>
      </c>
      <c r="B296" s="209" t="s">
        <v>250</v>
      </c>
      <c r="C296" s="208">
        <v>2020</v>
      </c>
      <c r="D296" s="208">
        <v>2026</v>
      </c>
      <c r="E296" s="209" t="s">
        <v>26</v>
      </c>
      <c r="F296" s="210" t="s">
        <v>49</v>
      </c>
      <c r="G296" s="211">
        <f t="shared" si="127"/>
        <v>22422177.859999999</v>
      </c>
      <c r="H296" s="211">
        <f t="shared" ref="H296:N296" si="142">SUM(H297:H298)</f>
        <v>0</v>
      </c>
      <c r="I296" s="211">
        <f t="shared" si="142"/>
        <v>0</v>
      </c>
      <c r="J296" s="211">
        <f t="shared" si="142"/>
        <v>0</v>
      </c>
      <c r="K296" s="211">
        <f t="shared" si="142"/>
        <v>0</v>
      </c>
      <c r="L296" s="211">
        <f t="shared" si="142"/>
        <v>0</v>
      </c>
      <c r="M296" s="211">
        <f t="shared" si="142"/>
        <v>11211088.93</v>
      </c>
      <c r="N296" s="211">
        <f t="shared" si="142"/>
        <v>11211088.93</v>
      </c>
      <c r="O296" s="208" t="s">
        <v>48</v>
      </c>
      <c r="P296" s="208" t="s">
        <v>48</v>
      </c>
      <c r="Q296" s="208" t="s">
        <v>48</v>
      </c>
      <c r="R296" s="208" t="s">
        <v>48</v>
      </c>
      <c r="S296" s="208" t="s">
        <v>48</v>
      </c>
      <c r="T296" s="208" t="s">
        <v>48</v>
      </c>
      <c r="U296" s="208" t="s">
        <v>48</v>
      </c>
      <c r="V296" s="208" t="s">
        <v>48</v>
      </c>
      <c r="W296" s="208" t="s">
        <v>48</v>
      </c>
      <c r="X296" s="208" t="s">
        <v>48</v>
      </c>
    </row>
    <row r="297" spans="1:24" s="7" customFormat="1" ht="45" x14ac:dyDescent="0.25">
      <c r="A297" s="212"/>
      <c r="B297" s="213"/>
      <c r="C297" s="212"/>
      <c r="D297" s="212"/>
      <c r="E297" s="213"/>
      <c r="F297" s="210" t="s">
        <v>60</v>
      </c>
      <c r="G297" s="211">
        <f t="shared" si="127"/>
        <v>22422177.859999999</v>
      </c>
      <c r="H297" s="211">
        <v>0</v>
      </c>
      <c r="I297" s="211">
        <v>0</v>
      </c>
      <c r="J297" s="211">
        <v>0</v>
      </c>
      <c r="K297" s="211">
        <v>0</v>
      </c>
      <c r="L297" s="211">
        <v>0</v>
      </c>
      <c r="M297" s="211">
        <v>11211088.93</v>
      </c>
      <c r="N297" s="211">
        <v>11211088.93</v>
      </c>
      <c r="O297" s="212"/>
      <c r="P297" s="212"/>
      <c r="Q297" s="212"/>
      <c r="R297" s="212"/>
      <c r="S297" s="212"/>
      <c r="T297" s="212"/>
      <c r="U297" s="212"/>
      <c r="V297" s="212"/>
      <c r="W297" s="212"/>
      <c r="X297" s="212"/>
    </row>
    <row r="298" spans="1:24" s="7" customFormat="1" ht="33.75" x14ac:dyDescent="0.25">
      <c r="A298" s="214"/>
      <c r="B298" s="215"/>
      <c r="C298" s="214"/>
      <c r="D298" s="214"/>
      <c r="E298" s="215"/>
      <c r="F298" s="210" t="s">
        <v>61</v>
      </c>
      <c r="G298" s="211">
        <f t="shared" si="127"/>
        <v>0</v>
      </c>
      <c r="H298" s="211">
        <v>0</v>
      </c>
      <c r="I298" s="211">
        <v>0</v>
      </c>
      <c r="J298" s="211">
        <v>0</v>
      </c>
      <c r="K298" s="211">
        <v>0</v>
      </c>
      <c r="L298" s="211">
        <v>0</v>
      </c>
      <c r="M298" s="211">
        <v>0</v>
      </c>
      <c r="N298" s="211">
        <v>0</v>
      </c>
      <c r="O298" s="214"/>
      <c r="P298" s="214"/>
      <c r="Q298" s="214"/>
      <c r="R298" s="214"/>
      <c r="S298" s="214"/>
      <c r="T298" s="214"/>
      <c r="U298" s="214"/>
      <c r="V298" s="214"/>
      <c r="W298" s="214"/>
      <c r="X298" s="214"/>
    </row>
    <row r="299" spans="1:24" s="7" customFormat="1" ht="43.5" hidden="1" customHeight="1" x14ac:dyDescent="0.25">
      <c r="A299" s="208" t="s">
        <v>225</v>
      </c>
      <c r="B299" s="209" t="s">
        <v>256</v>
      </c>
      <c r="C299" s="208">
        <v>2020</v>
      </c>
      <c r="D299" s="208">
        <v>2026</v>
      </c>
      <c r="E299" s="209" t="s">
        <v>26</v>
      </c>
      <c r="F299" s="210" t="s">
        <v>49</v>
      </c>
      <c r="G299" s="211">
        <f>SUM(H299:N299)</f>
        <v>142187459.88</v>
      </c>
      <c r="H299" s="211">
        <f t="shared" ref="H299:N299" si="143">SUM(H300:H301)</f>
        <v>3458678.92</v>
      </c>
      <c r="I299" s="211">
        <f t="shared" si="143"/>
        <v>0</v>
      </c>
      <c r="J299" s="211">
        <f t="shared" si="143"/>
        <v>138728780.96000001</v>
      </c>
      <c r="K299" s="211">
        <f t="shared" si="143"/>
        <v>0</v>
      </c>
      <c r="L299" s="211">
        <f t="shared" si="143"/>
        <v>0</v>
      </c>
      <c r="M299" s="211">
        <f t="shared" si="143"/>
        <v>0</v>
      </c>
      <c r="N299" s="211">
        <f t="shared" si="143"/>
        <v>0</v>
      </c>
      <c r="O299" s="220" t="s">
        <v>226</v>
      </c>
      <c r="P299" s="220" t="s">
        <v>73</v>
      </c>
      <c r="Q299" s="220" t="s">
        <v>48</v>
      </c>
      <c r="R299" s="220">
        <v>100</v>
      </c>
      <c r="S299" s="220" t="s">
        <v>48</v>
      </c>
      <c r="T299" s="220">
        <v>100</v>
      </c>
      <c r="U299" s="220" t="s">
        <v>48</v>
      </c>
      <c r="V299" s="220" t="s">
        <v>48</v>
      </c>
      <c r="W299" s="220" t="s">
        <v>48</v>
      </c>
      <c r="X299" s="220" t="s">
        <v>48</v>
      </c>
    </row>
    <row r="300" spans="1:24" s="7" customFormat="1" ht="45" hidden="1" x14ac:dyDescent="0.25">
      <c r="A300" s="212"/>
      <c r="B300" s="213"/>
      <c r="C300" s="212"/>
      <c r="D300" s="212"/>
      <c r="E300" s="213"/>
      <c r="F300" s="210" t="s">
        <v>60</v>
      </c>
      <c r="G300" s="211">
        <f>SUM(H300:N300)</f>
        <v>5742392.0899999999</v>
      </c>
      <c r="H300" s="211">
        <v>193240.85</v>
      </c>
      <c r="I300" s="211">
        <v>0</v>
      </c>
      <c r="J300" s="211">
        <v>5549151.2400000002</v>
      </c>
      <c r="K300" s="211">
        <v>0</v>
      </c>
      <c r="L300" s="211">
        <v>0</v>
      </c>
      <c r="M300" s="211">
        <v>0</v>
      </c>
      <c r="N300" s="211">
        <v>0</v>
      </c>
      <c r="O300" s="219" t="s">
        <v>293</v>
      </c>
      <c r="P300" s="219" t="s">
        <v>73</v>
      </c>
      <c r="Q300" s="219" t="s">
        <v>48</v>
      </c>
      <c r="R300" s="219" t="s">
        <v>48</v>
      </c>
      <c r="S300" s="219" t="s">
        <v>48</v>
      </c>
      <c r="T300" s="219">
        <v>100</v>
      </c>
      <c r="U300" s="219" t="s">
        <v>48</v>
      </c>
      <c r="V300" s="219" t="s">
        <v>48</v>
      </c>
      <c r="W300" s="219" t="s">
        <v>48</v>
      </c>
      <c r="X300" s="219" t="s">
        <v>48</v>
      </c>
    </row>
    <row r="301" spans="1:24" s="7" customFormat="1" ht="39.75" hidden="1" customHeight="1" x14ac:dyDescent="0.25">
      <c r="A301" s="214"/>
      <c r="B301" s="215"/>
      <c r="C301" s="214"/>
      <c r="D301" s="214"/>
      <c r="E301" s="215"/>
      <c r="F301" s="210" t="s">
        <v>61</v>
      </c>
      <c r="G301" s="211">
        <f>SUM(H301:N301)</f>
        <v>136445067.78999999</v>
      </c>
      <c r="H301" s="211">
        <v>3265438.07</v>
      </c>
      <c r="I301" s="211">
        <v>0</v>
      </c>
      <c r="J301" s="211">
        <v>133179629.72</v>
      </c>
      <c r="K301" s="211">
        <v>0</v>
      </c>
      <c r="L301" s="211">
        <v>0</v>
      </c>
      <c r="M301" s="211">
        <v>0</v>
      </c>
      <c r="N301" s="211">
        <v>0</v>
      </c>
      <c r="O301" s="240"/>
      <c r="P301" s="240"/>
      <c r="Q301" s="240"/>
      <c r="R301" s="240"/>
      <c r="S301" s="240"/>
      <c r="T301" s="240"/>
      <c r="U301" s="240"/>
      <c r="V301" s="240"/>
      <c r="W301" s="240"/>
      <c r="X301" s="240"/>
    </row>
    <row r="302" spans="1:24" s="7" customFormat="1" ht="14.45" hidden="1" customHeight="1" x14ac:dyDescent="0.25">
      <c r="A302" s="208">
        <v>78</v>
      </c>
      <c r="B302" s="209" t="s">
        <v>251</v>
      </c>
      <c r="C302" s="208">
        <v>2020</v>
      </c>
      <c r="D302" s="208">
        <v>2026</v>
      </c>
      <c r="E302" s="209" t="s">
        <v>26</v>
      </c>
      <c r="F302" s="210" t="s">
        <v>49</v>
      </c>
      <c r="G302" s="211">
        <f t="shared" si="127"/>
        <v>482800</v>
      </c>
      <c r="H302" s="211">
        <f t="shared" ref="H302:N302" si="144">SUM(H303:H304)</f>
        <v>0</v>
      </c>
      <c r="I302" s="211">
        <f t="shared" si="144"/>
        <v>0</v>
      </c>
      <c r="J302" s="211">
        <f t="shared" si="144"/>
        <v>0</v>
      </c>
      <c r="K302" s="211">
        <f t="shared" si="144"/>
        <v>0</v>
      </c>
      <c r="L302" s="211">
        <f t="shared" si="144"/>
        <v>122800</v>
      </c>
      <c r="M302" s="211">
        <f t="shared" si="144"/>
        <v>180000</v>
      </c>
      <c r="N302" s="211">
        <f t="shared" si="144"/>
        <v>180000</v>
      </c>
      <c r="O302" s="208" t="s">
        <v>48</v>
      </c>
      <c r="P302" s="208" t="s">
        <v>48</v>
      </c>
      <c r="Q302" s="208" t="s">
        <v>48</v>
      </c>
      <c r="R302" s="208" t="s">
        <v>48</v>
      </c>
      <c r="S302" s="208" t="s">
        <v>48</v>
      </c>
      <c r="T302" s="208" t="s">
        <v>48</v>
      </c>
      <c r="U302" s="208" t="s">
        <v>48</v>
      </c>
      <c r="V302" s="208" t="s">
        <v>48</v>
      </c>
      <c r="W302" s="208" t="s">
        <v>48</v>
      </c>
      <c r="X302" s="208" t="s">
        <v>48</v>
      </c>
    </row>
    <row r="303" spans="1:24" s="7" customFormat="1" ht="45" hidden="1" x14ac:dyDescent="0.25">
      <c r="A303" s="212"/>
      <c r="B303" s="213"/>
      <c r="C303" s="212"/>
      <c r="D303" s="212"/>
      <c r="E303" s="213"/>
      <c r="F303" s="210" t="s">
        <v>60</v>
      </c>
      <c r="G303" s="211">
        <f t="shared" si="127"/>
        <v>482800</v>
      </c>
      <c r="H303" s="211">
        <v>0</v>
      </c>
      <c r="I303" s="211">
        <v>0</v>
      </c>
      <c r="J303" s="211">
        <v>0</v>
      </c>
      <c r="K303" s="211">
        <v>0</v>
      </c>
      <c r="L303" s="211">
        <v>122800</v>
      </c>
      <c r="M303" s="211">
        <v>180000</v>
      </c>
      <c r="N303" s="211">
        <v>180000</v>
      </c>
      <c r="O303" s="212"/>
      <c r="P303" s="212"/>
      <c r="Q303" s="212"/>
      <c r="R303" s="212"/>
      <c r="S303" s="212"/>
      <c r="T303" s="212"/>
      <c r="U303" s="212"/>
      <c r="V303" s="212"/>
      <c r="W303" s="212"/>
      <c r="X303" s="212"/>
    </row>
    <row r="304" spans="1:24" s="7" customFormat="1" ht="33.75" hidden="1" x14ac:dyDescent="0.25">
      <c r="A304" s="214"/>
      <c r="B304" s="215"/>
      <c r="C304" s="214"/>
      <c r="D304" s="214"/>
      <c r="E304" s="215"/>
      <c r="F304" s="210" t="s">
        <v>61</v>
      </c>
      <c r="G304" s="211">
        <f t="shared" si="127"/>
        <v>0</v>
      </c>
      <c r="H304" s="211">
        <v>0</v>
      </c>
      <c r="I304" s="211">
        <v>0</v>
      </c>
      <c r="J304" s="211">
        <v>0</v>
      </c>
      <c r="K304" s="211">
        <v>0</v>
      </c>
      <c r="L304" s="211">
        <v>0</v>
      </c>
      <c r="M304" s="211">
        <v>0</v>
      </c>
      <c r="N304" s="211">
        <v>0</v>
      </c>
      <c r="O304" s="214"/>
      <c r="P304" s="214"/>
      <c r="Q304" s="214"/>
      <c r="R304" s="214"/>
      <c r="S304" s="214"/>
      <c r="T304" s="214"/>
      <c r="U304" s="214"/>
      <c r="V304" s="214"/>
      <c r="W304" s="214"/>
      <c r="X304" s="214"/>
    </row>
    <row r="305" spans="1:24" s="7" customFormat="1" ht="14.45" hidden="1" customHeight="1" x14ac:dyDescent="0.25">
      <c r="A305" s="208">
        <v>79</v>
      </c>
      <c r="B305" s="209" t="s">
        <v>252</v>
      </c>
      <c r="C305" s="208">
        <v>2020</v>
      </c>
      <c r="D305" s="208">
        <v>2026</v>
      </c>
      <c r="E305" s="209" t="s">
        <v>26</v>
      </c>
      <c r="F305" s="210" t="s">
        <v>49</v>
      </c>
      <c r="G305" s="211">
        <f t="shared" si="127"/>
        <v>0</v>
      </c>
      <c r="H305" s="211">
        <f t="shared" ref="H305:N305" si="145">SUM(H306:H307)</f>
        <v>0</v>
      </c>
      <c r="I305" s="211">
        <f t="shared" si="145"/>
        <v>0</v>
      </c>
      <c r="J305" s="211">
        <f t="shared" si="145"/>
        <v>0</v>
      </c>
      <c r="K305" s="211">
        <f t="shared" si="145"/>
        <v>0</v>
      </c>
      <c r="L305" s="211">
        <f t="shared" si="145"/>
        <v>0</v>
      </c>
      <c r="M305" s="211">
        <f t="shared" si="145"/>
        <v>0</v>
      </c>
      <c r="N305" s="211">
        <f t="shared" si="145"/>
        <v>0</v>
      </c>
      <c r="O305" s="208" t="s">
        <v>48</v>
      </c>
      <c r="P305" s="208" t="s">
        <v>48</v>
      </c>
      <c r="Q305" s="208" t="s">
        <v>48</v>
      </c>
      <c r="R305" s="208" t="s">
        <v>48</v>
      </c>
      <c r="S305" s="208" t="s">
        <v>48</v>
      </c>
      <c r="T305" s="208" t="s">
        <v>48</v>
      </c>
      <c r="U305" s="208" t="s">
        <v>48</v>
      </c>
      <c r="V305" s="208" t="s">
        <v>48</v>
      </c>
      <c r="W305" s="208" t="s">
        <v>48</v>
      </c>
      <c r="X305" s="208" t="s">
        <v>48</v>
      </c>
    </row>
    <row r="306" spans="1:24" s="7" customFormat="1" ht="45" hidden="1" x14ac:dyDescent="0.25">
      <c r="A306" s="212"/>
      <c r="B306" s="213"/>
      <c r="C306" s="212"/>
      <c r="D306" s="212"/>
      <c r="E306" s="213"/>
      <c r="F306" s="210" t="s">
        <v>60</v>
      </c>
      <c r="G306" s="211">
        <f t="shared" si="127"/>
        <v>0</v>
      </c>
      <c r="H306" s="211">
        <v>0</v>
      </c>
      <c r="I306" s="211">
        <v>0</v>
      </c>
      <c r="J306" s="211">
        <v>0</v>
      </c>
      <c r="K306" s="211">
        <v>0</v>
      </c>
      <c r="L306" s="211">
        <v>0</v>
      </c>
      <c r="M306" s="211">
        <v>0</v>
      </c>
      <c r="N306" s="211">
        <v>0</v>
      </c>
      <c r="O306" s="212"/>
      <c r="P306" s="212"/>
      <c r="Q306" s="212"/>
      <c r="R306" s="212"/>
      <c r="S306" s="212"/>
      <c r="T306" s="212"/>
      <c r="U306" s="212"/>
      <c r="V306" s="212"/>
      <c r="W306" s="212"/>
      <c r="X306" s="212"/>
    </row>
    <row r="307" spans="1:24" s="7" customFormat="1" ht="33.75" hidden="1" x14ac:dyDescent="0.25">
      <c r="A307" s="214"/>
      <c r="B307" s="215"/>
      <c r="C307" s="214"/>
      <c r="D307" s="214"/>
      <c r="E307" s="215"/>
      <c r="F307" s="210" t="s">
        <v>61</v>
      </c>
      <c r="G307" s="211">
        <f>SUM(H307:N307)</f>
        <v>0</v>
      </c>
      <c r="H307" s="211">
        <v>0</v>
      </c>
      <c r="I307" s="211">
        <v>0</v>
      </c>
      <c r="J307" s="211">
        <v>0</v>
      </c>
      <c r="K307" s="211">
        <v>0</v>
      </c>
      <c r="L307" s="211">
        <v>0</v>
      </c>
      <c r="M307" s="211">
        <v>0</v>
      </c>
      <c r="N307" s="211">
        <v>0</v>
      </c>
      <c r="O307" s="214"/>
      <c r="P307" s="214"/>
      <c r="Q307" s="214"/>
      <c r="R307" s="214"/>
      <c r="S307" s="214"/>
      <c r="T307" s="214"/>
      <c r="U307" s="214"/>
      <c r="V307" s="214"/>
      <c r="W307" s="214"/>
      <c r="X307" s="214"/>
    </row>
    <row r="308" spans="1:24" s="7" customFormat="1" ht="14.45" customHeight="1" x14ac:dyDescent="0.25">
      <c r="A308" s="208">
        <v>80</v>
      </c>
      <c r="B308" s="209" t="s">
        <v>253</v>
      </c>
      <c r="C308" s="208">
        <v>2020</v>
      </c>
      <c r="D308" s="208">
        <v>2026</v>
      </c>
      <c r="E308" s="209" t="s">
        <v>26</v>
      </c>
      <c r="F308" s="210" t="s">
        <v>49</v>
      </c>
      <c r="G308" s="211">
        <f t="shared" ref="G308:G328" si="146">SUM(H308:N308)</f>
        <v>2000000</v>
      </c>
      <c r="H308" s="211">
        <f t="shared" ref="H308:N308" si="147">SUM(H309:H310)</f>
        <v>0</v>
      </c>
      <c r="I308" s="211">
        <f t="shared" si="147"/>
        <v>0</v>
      </c>
      <c r="J308" s="211">
        <f t="shared" si="147"/>
        <v>0</v>
      </c>
      <c r="K308" s="211">
        <f t="shared" si="147"/>
        <v>0</v>
      </c>
      <c r="L308" s="211">
        <f t="shared" si="147"/>
        <v>0</v>
      </c>
      <c r="M308" s="211">
        <f t="shared" si="147"/>
        <v>1000000</v>
      </c>
      <c r="N308" s="211">
        <f t="shared" si="147"/>
        <v>1000000</v>
      </c>
      <c r="O308" s="208" t="s">
        <v>48</v>
      </c>
      <c r="P308" s="208" t="s">
        <v>48</v>
      </c>
      <c r="Q308" s="208" t="s">
        <v>48</v>
      </c>
      <c r="R308" s="208" t="s">
        <v>48</v>
      </c>
      <c r="S308" s="208" t="s">
        <v>48</v>
      </c>
      <c r="T308" s="208" t="s">
        <v>48</v>
      </c>
      <c r="U308" s="208" t="s">
        <v>48</v>
      </c>
      <c r="V308" s="208" t="s">
        <v>48</v>
      </c>
      <c r="W308" s="208" t="s">
        <v>48</v>
      </c>
      <c r="X308" s="208" t="s">
        <v>48</v>
      </c>
    </row>
    <row r="309" spans="1:24" s="7" customFormat="1" ht="45" x14ac:dyDescent="0.25">
      <c r="A309" s="212"/>
      <c r="B309" s="213"/>
      <c r="C309" s="212"/>
      <c r="D309" s="212"/>
      <c r="E309" s="213"/>
      <c r="F309" s="210" t="s">
        <v>60</v>
      </c>
      <c r="G309" s="211">
        <f t="shared" si="146"/>
        <v>2000000</v>
      </c>
      <c r="H309" s="211">
        <v>0</v>
      </c>
      <c r="I309" s="211">
        <v>0</v>
      </c>
      <c r="J309" s="211">
        <v>0</v>
      </c>
      <c r="K309" s="211">
        <v>0</v>
      </c>
      <c r="L309" s="211">
        <v>0</v>
      </c>
      <c r="M309" s="211">
        <v>1000000</v>
      </c>
      <c r="N309" s="211">
        <v>1000000</v>
      </c>
      <c r="O309" s="212"/>
      <c r="P309" s="212"/>
      <c r="Q309" s="212"/>
      <c r="R309" s="212"/>
      <c r="S309" s="212"/>
      <c r="T309" s="212"/>
      <c r="U309" s="212"/>
      <c r="V309" s="212"/>
      <c r="W309" s="212"/>
      <c r="X309" s="212"/>
    </row>
    <row r="310" spans="1:24" s="7" customFormat="1" ht="28.15" customHeight="1" x14ac:dyDescent="0.25">
      <c r="A310" s="214"/>
      <c r="B310" s="215"/>
      <c r="C310" s="214"/>
      <c r="D310" s="214"/>
      <c r="E310" s="215"/>
      <c r="F310" s="210" t="s">
        <v>61</v>
      </c>
      <c r="G310" s="211">
        <f t="shared" si="146"/>
        <v>0</v>
      </c>
      <c r="H310" s="211">
        <v>0</v>
      </c>
      <c r="I310" s="211">
        <v>0</v>
      </c>
      <c r="J310" s="211">
        <f>J313+J316</f>
        <v>0</v>
      </c>
      <c r="K310" s="211">
        <f>K313+K316</f>
        <v>0</v>
      </c>
      <c r="L310" s="211">
        <v>0</v>
      </c>
      <c r="M310" s="211">
        <v>0</v>
      </c>
      <c r="N310" s="211">
        <v>0</v>
      </c>
      <c r="O310" s="214"/>
      <c r="P310" s="214"/>
      <c r="Q310" s="214"/>
      <c r="R310" s="214"/>
      <c r="S310" s="214"/>
      <c r="T310" s="214"/>
      <c r="U310" s="214"/>
      <c r="V310" s="214"/>
      <c r="W310" s="214"/>
      <c r="X310" s="214"/>
    </row>
    <row r="311" spans="1:24" s="7" customFormat="1" ht="14.45" hidden="1" customHeight="1" x14ac:dyDescent="0.25">
      <c r="A311" s="208">
        <v>81</v>
      </c>
      <c r="B311" s="209" t="s">
        <v>254</v>
      </c>
      <c r="C311" s="208">
        <v>2020</v>
      </c>
      <c r="D311" s="208">
        <v>2026</v>
      </c>
      <c r="E311" s="209" t="s">
        <v>26</v>
      </c>
      <c r="F311" s="210" t="s">
        <v>49</v>
      </c>
      <c r="G311" s="211">
        <f t="shared" si="146"/>
        <v>96799200</v>
      </c>
      <c r="H311" s="211">
        <f t="shared" ref="H311:N311" si="148">SUM(H312:H313)</f>
        <v>79822000</v>
      </c>
      <c r="I311" s="211">
        <f t="shared" si="148"/>
        <v>16977200</v>
      </c>
      <c r="J311" s="211">
        <f t="shared" si="148"/>
        <v>0</v>
      </c>
      <c r="K311" s="211">
        <f t="shared" si="148"/>
        <v>0</v>
      </c>
      <c r="L311" s="211">
        <f t="shared" si="148"/>
        <v>0</v>
      </c>
      <c r="M311" s="211">
        <f t="shared" si="148"/>
        <v>0</v>
      </c>
      <c r="N311" s="211">
        <f t="shared" si="148"/>
        <v>0</v>
      </c>
      <c r="O311" s="208" t="s">
        <v>48</v>
      </c>
      <c r="P311" s="208" t="s">
        <v>48</v>
      </c>
      <c r="Q311" s="208" t="s">
        <v>48</v>
      </c>
      <c r="R311" s="208" t="s">
        <v>48</v>
      </c>
      <c r="S311" s="208" t="s">
        <v>48</v>
      </c>
      <c r="T311" s="208" t="s">
        <v>48</v>
      </c>
      <c r="U311" s="208" t="s">
        <v>48</v>
      </c>
      <c r="V311" s="208" t="s">
        <v>48</v>
      </c>
      <c r="W311" s="208" t="s">
        <v>48</v>
      </c>
      <c r="X311" s="208" t="s">
        <v>48</v>
      </c>
    </row>
    <row r="312" spans="1:24" s="7" customFormat="1" ht="45" hidden="1" x14ac:dyDescent="0.25">
      <c r="A312" s="212"/>
      <c r="B312" s="213"/>
      <c r="C312" s="212"/>
      <c r="D312" s="212"/>
      <c r="E312" s="213"/>
      <c r="F312" s="210" t="s">
        <v>60</v>
      </c>
      <c r="G312" s="211">
        <f t="shared" si="146"/>
        <v>4839960</v>
      </c>
      <c r="H312" s="211">
        <v>3991100</v>
      </c>
      <c r="I312" s="211">
        <v>848860</v>
      </c>
      <c r="J312" s="211">
        <v>0</v>
      </c>
      <c r="K312" s="211">
        <v>0</v>
      </c>
      <c r="L312" s="211">
        <v>0</v>
      </c>
      <c r="M312" s="211">
        <v>0</v>
      </c>
      <c r="N312" s="211">
        <v>0</v>
      </c>
      <c r="O312" s="212"/>
      <c r="P312" s="212"/>
      <c r="Q312" s="212"/>
      <c r="R312" s="212"/>
      <c r="S312" s="212"/>
      <c r="T312" s="212"/>
      <c r="U312" s="212"/>
      <c r="V312" s="212"/>
      <c r="W312" s="212"/>
      <c r="X312" s="212"/>
    </row>
    <row r="313" spans="1:24" s="7" customFormat="1" ht="28.9" hidden="1" customHeight="1" x14ac:dyDescent="0.25">
      <c r="A313" s="214"/>
      <c r="B313" s="215"/>
      <c r="C313" s="214"/>
      <c r="D313" s="214"/>
      <c r="E313" s="215"/>
      <c r="F313" s="210" t="s">
        <v>61</v>
      </c>
      <c r="G313" s="211">
        <f t="shared" si="146"/>
        <v>91959240</v>
      </c>
      <c r="H313" s="211">
        <v>75830900</v>
      </c>
      <c r="I313" s="211">
        <v>16128340</v>
      </c>
      <c r="J313" s="211">
        <v>0</v>
      </c>
      <c r="K313" s="211">
        <v>0</v>
      </c>
      <c r="L313" s="211">
        <v>0</v>
      </c>
      <c r="M313" s="211">
        <v>0</v>
      </c>
      <c r="N313" s="211">
        <v>0</v>
      </c>
      <c r="O313" s="214"/>
      <c r="P313" s="214"/>
      <c r="Q313" s="214"/>
      <c r="R313" s="214"/>
      <c r="S313" s="214"/>
      <c r="T313" s="214"/>
      <c r="U313" s="214"/>
      <c r="V313" s="214"/>
      <c r="W313" s="214"/>
      <c r="X313" s="214"/>
    </row>
    <row r="314" spans="1:24" s="7" customFormat="1" ht="19.899999999999999" hidden="1" customHeight="1" x14ac:dyDescent="0.25">
      <c r="A314" s="208">
        <v>82</v>
      </c>
      <c r="B314" s="209" t="s">
        <v>255</v>
      </c>
      <c r="C314" s="208">
        <v>2020</v>
      </c>
      <c r="D314" s="208">
        <v>2026</v>
      </c>
      <c r="E314" s="209" t="s">
        <v>26</v>
      </c>
      <c r="F314" s="210" t="s">
        <v>49</v>
      </c>
      <c r="G314" s="211">
        <f t="shared" si="146"/>
        <v>360000</v>
      </c>
      <c r="H314" s="211">
        <f t="shared" ref="H314:N314" si="149">SUM(H315:H316)</f>
        <v>180000</v>
      </c>
      <c r="I314" s="211">
        <f t="shared" si="149"/>
        <v>180000</v>
      </c>
      <c r="J314" s="211">
        <f t="shared" si="149"/>
        <v>0</v>
      </c>
      <c r="K314" s="211">
        <f t="shared" si="149"/>
        <v>0</v>
      </c>
      <c r="L314" s="211">
        <f t="shared" si="149"/>
        <v>0</v>
      </c>
      <c r="M314" s="211">
        <f t="shared" si="149"/>
        <v>0</v>
      </c>
      <c r="N314" s="211">
        <f t="shared" si="149"/>
        <v>0</v>
      </c>
      <c r="O314" s="208" t="s">
        <v>89</v>
      </c>
      <c r="P314" s="208" t="s">
        <v>88</v>
      </c>
      <c r="Q314" s="208">
        <f>SUM(R314:X316)</f>
        <v>0</v>
      </c>
      <c r="R314" s="208">
        <v>0</v>
      </c>
      <c r="S314" s="208">
        <v>0</v>
      </c>
      <c r="T314" s="208">
        <v>0</v>
      </c>
      <c r="U314" s="208">
        <v>0</v>
      </c>
      <c r="V314" s="208">
        <v>0</v>
      </c>
      <c r="W314" s="208">
        <v>0</v>
      </c>
      <c r="X314" s="208">
        <v>0</v>
      </c>
    </row>
    <row r="315" spans="1:24" s="7" customFormat="1" ht="45" hidden="1" x14ac:dyDescent="0.25">
      <c r="A315" s="212"/>
      <c r="B315" s="213"/>
      <c r="C315" s="212"/>
      <c r="D315" s="212"/>
      <c r="E315" s="213"/>
      <c r="F315" s="210" t="s">
        <v>60</v>
      </c>
      <c r="G315" s="211">
        <f t="shared" si="146"/>
        <v>360000</v>
      </c>
      <c r="H315" s="211">
        <v>180000</v>
      </c>
      <c r="I315" s="211">
        <v>180000</v>
      </c>
      <c r="J315" s="211">
        <v>0</v>
      </c>
      <c r="K315" s="211">
        <v>0</v>
      </c>
      <c r="L315" s="211">
        <v>0</v>
      </c>
      <c r="M315" s="211">
        <v>0</v>
      </c>
      <c r="N315" s="211">
        <v>0</v>
      </c>
      <c r="O315" s="212"/>
      <c r="P315" s="212"/>
      <c r="Q315" s="212"/>
      <c r="R315" s="212"/>
      <c r="S315" s="212"/>
      <c r="T315" s="212"/>
      <c r="U315" s="212"/>
      <c r="V315" s="212"/>
      <c r="W315" s="212"/>
      <c r="X315" s="212"/>
    </row>
    <row r="316" spans="1:24" s="7" customFormat="1" ht="40.5" hidden="1" customHeight="1" x14ac:dyDescent="0.25">
      <c r="A316" s="214"/>
      <c r="B316" s="215"/>
      <c r="C316" s="214"/>
      <c r="D316" s="214"/>
      <c r="E316" s="215"/>
      <c r="F316" s="210" t="s">
        <v>61</v>
      </c>
      <c r="G316" s="211">
        <f t="shared" si="146"/>
        <v>0</v>
      </c>
      <c r="H316" s="211">
        <v>0</v>
      </c>
      <c r="I316" s="211">
        <v>0</v>
      </c>
      <c r="J316" s="211">
        <v>0</v>
      </c>
      <c r="K316" s="211">
        <v>0</v>
      </c>
      <c r="L316" s="211">
        <v>0</v>
      </c>
      <c r="M316" s="211">
        <v>0</v>
      </c>
      <c r="N316" s="211">
        <v>0</v>
      </c>
      <c r="O316" s="214"/>
      <c r="P316" s="214"/>
      <c r="Q316" s="214"/>
      <c r="R316" s="214"/>
      <c r="S316" s="214"/>
      <c r="T316" s="214"/>
      <c r="U316" s="214"/>
      <c r="V316" s="214"/>
      <c r="W316" s="214"/>
      <c r="X316" s="214"/>
    </row>
    <row r="317" spans="1:24" s="7" customFormat="1" ht="40.5" customHeight="1" x14ac:dyDescent="0.25">
      <c r="A317" s="208" t="s">
        <v>258</v>
      </c>
      <c r="B317" s="209" t="s">
        <v>259</v>
      </c>
      <c r="C317" s="208">
        <v>2020</v>
      </c>
      <c r="D317" s="208">
        <v>2026</v>
      </c>
      <c r="E317" s="209" t="s">
        <v>26</v>
      </c>
      <c r="F317" s="210" t="s">
        <v>49</v>
      </c>
      <c r="G317" s="211">
        <f t="shared" ref="G317:G322" si="150">SUM(H317:N317)</f>
        <v>7496000</v>
      </c>
      <c r="H317" s="211">
        <f t="shared" ref="H317:N317" si="151">SUM(H318:H319)</f>
        <v>0</v>
      </c>
      <c r="I317" s="211">
        <f t="shared" si="151"/>
        <v>3000000</v>
      </c>
      <c r="J317" s="211">
        <f t="shared" si="151"/>
        <v>600000</v>
      </c>
      <c r="K317" s="211">
        <f t="shared" si="151"/>
        <v>1296000</v>
      </c>
      <c r="L317" s="211">
        <f t="shared" si="151"/>
        <v>2600000</v>
      </c>
      <c r="M317" s="211">
        <f t="shared" si="151"/>
        <v>0</v>
      </c>
      <c r="N317" s="211">
        <f t="shared" si="151"/>
        <v>0</v>
      </c>
      <c r="O317" s="208" t="s">
        <v>260</v>
      </c>
      <c r="P317" s="208" t="s">
        <v>73</v>
      </c>
      <c r="Q317" s="208" t="s">
        <v>48</v>
      </c>
      <c r="R317" s="208">
        <v>100</v>
      </c>
      <c r="S317" s="208">
        <v>100</v>
      </c>
      <c r="T317" s="208">
        <v>100</v>
      </c>
      <c r="U317" s="208">
        <v>100</v>
      </c>
      <c r="V317" s="208">
        <v>100</v>
      </c>
      <c r="W317" s="208">
        <v>100</v>
      </c>
      <c r="X317" s="208">
        <v>100</v>
      </c>
    </row>
    <row r="318" spans="1:24" s="7" customFormat="1" ht="40.5" customHeight="1" x14ac:dyDescent="0.25">
      <c r="A318" s="212"/>
      <c r="B318" s="213"/>
      <c r="C318" s="212"/>
      <c r="D318" s="212"/>
      <c r="E318" s="213"/>
      <c r="F318" s="210" t="s">
        <v>60</v>
      </c>
      <c r="G318" s="211">
        <f t="shared" si="150"/>
        <v>7496000</v>
      </c>
      <c r="H318" s="211">
        <v>0</v>
      </c>
      <c r="I318" s="211">
        <v>3000000</v>
      </c>
      <c r="J318" s="211">
        <v>600000</v>
      </c>
      <c r="K318" s="211">
        <v>1296000</v>
      </c>
      <c r="L318" s="211">
        <v>2600000</v>
      </c>
      <c r="M318" s="211">
        <v>0</v>
      </c>
      <c r="N318" s="211">
        <v>0</v>
      </c>
      <c r="O318" s="212"/>
      <c r="P318" s="212"/>
      <c r="Q318" s="212"/>
      <c r="R318" s="212"/>
      <c r="S318" s="212"/>
      <c r="T318" s="212"/>
      <c r="U318" s="212"/>
      <c r="V318" s="212"/>
      <c r="W318" s="212"/>
      <c r="X318" s="212"/>
    </row>
    <row r="319" spans="1:24" s="7" customFormat="1" ht="40.5" customHeight="1" x14ac:dyDescent="0.25">
      <c r="A319" s="214"/>
      <c r="B319" s="215"/>
      <c r="C319" s="214"/>
      <c r="D319" s="214"/>
      <c r="E319" s="215"/>
      <c r="F319" s="210" t="s">
        <v>61</v>
      </c>
      <c r="G319" s="211">
        <f t="shared" si="150"/>
        <v>0</v>
      </c>
      <c r="H319" s="211">
        <v>0</v>
      </c>
      <c r="I319" s="211">
        <v>0</v>
      </c>
      <c r="J319" s="211">
        <v>0</v>
      </c>
      <c r="K319" s="211">
        <v>0</v>
      </c>
      <c r="L319" s="211">
        <v>0</v>
      </c>
      <c r="M319" s="211">
        <v>0</v>
      </c>
      <c r="N319" s="211">
        <v>0</v>
      </c>
      <c r="O319" s="214"/>
      <c r="P319" s="214"/>
      <c r="Q319" s="214"/>
      <c r="R319" s="214"/>
      <c r="S319" s="214"/>
      <c r="T319" s="214"/>
      <c r="U319" s="214"/>
      <c r="V319" s="214"/>
      <c r="W319" s="214"/>
      <c r="X319" s="214"/>
    </row>
    <row r="320" spans="1:24" s="7" customFormat="1" ht="40.5" hidden="1" customHeight="1" x14ac:dyDescent="0.25">
      <c r="A320" s="208" t="s">
        <v>345</v>
      </c>
      <c r="B320" s="209" t="s">
        <v>346</v>
      </c>
      <c r="C320" s="208">
        <v>2020</v>
      </c>
      <c r="D320" s="208">
        <v>2026</v>
      </c>
      <c r="E320" s="209" t="s">
        <v>26</v>
      </c>
      <c r="F320" s="210" t="s">
        <v>49</v>
      </c>
      <c r="G320" s="211">
        <f t="shared" si="150"/>
        <v>25200</v>
      </c>
      <c r="H320" s="211">
        <f t="shared" ref="H320:N320" si="152">SUM(H321:H322)</f>
        <v>0</v>
      </c>
      <c r="I320" s="211">
        <f t="shared" si="152"/>
        <v>0</v>
      </c>
      <c r="J320" s="211">
        <f t="shared" si="152"/>
        <v>0</v>
      </c>
      <c r="K320" s="211">
        <f t="shared" si="152"/>
        <v>0</v>
      </c>
      <c r="L320" s="211">
        <f t="shared" si="152"/>
        <v>25200</v>
      </c>
      <c r="M320" s="211">
        <f t="shared" si="152"/>
        <v>0</v>
      </c>
      <c r="N320" s="211">
        <f t="shared" si="152"/>
        <v>0</v>
      </c>
      <c r="O320" s="208" t="s">
        <v>48</v>
      </c>
      <c r="P320" s="208" t="s">
        <v>48</v>
      </c>
      <c r="Q320" s="208" t="s">
        <v>48</v>
      </c>
      <c r="R320" s="208" t="s">
        <v>48</v>
      </c>
      <c r="S320" s="208" t="s">
        <v>48</v>
      </c>
      <c r="T320" s="208" t="s">
        <v>48</v>
      </c>
      <c r="U320" s="208" t="s">
        <v>48</v>
      </c>
      <c r="V320" s="208" t="s">
        <v>48</v>
      </c>
      <c r="W320" s="208" t="s">
        <v>48</v>
      </c>
      <c r="X320" s="208" t="s">
        <v>48</v>
      </c>
    </row>
    <row r="321" spans="1:24" s="7" customFormat="1" ht="40.5" hidden="1" customHeight="1" x14ac:dyDescent="0.25">
      <c r="A321" s="212"/>
      <c r="B321" s="213"/>
      <c r="C321" s="212"/>
      <c r="D321" s="212"/>
      <c r="E321" s="213"/>
      <c r="F321" s="210" t="s">
        <v>60</v>
      </c>
      <c r="G321" s="211">
        <f t="shared" si="150"/>
        <v>25200</v>
      </c>
      <c r="H321" s="211">
        <v>0</v>
      </c>
      <c r="I321" s="211">
        <v>0</v>
      </c>
      <c r="J321" s="211">
        <v>0</v>
      </c>
      <c r="K321" s="211">
        <v>0</v>
      </c>
      <c r="L321" s="211">
        <v>25200</v>
      </c>
      <c r="M321" s="211">
        <v>0</v>
      </c>
      <c r="N321" s="211">
        <v>0</v>
      </c>
      <c r="O321" s="212"/>
      <c r="P321" s="212"/>
      <c r="Q321" s="212"/>
      <c r="R321" s="212"/>
      <c r="S321" s="212"/>
      <c r="T321" s="212"/>
      <c r="U321" s="212"/>
      <c r="V321" s="212"/>
      <c r="W321" s="212"/>
      <c r="X321" s="212"/>
    </row>
    <row r="322" spans="1:24" s="7" customFormat="1" ht="40.5" hidden="1" customHeight="1" x14ac:dyDescent="0.25">
      <c r="A322" s="214"/>
      <c r="B322" s="215"/>
      <c r="C322" s="214"/>
      <c r="D322" s="214"/>
      <c r="E322" s="215"/>
      <c r="F322" s="210" t="s">
        <v>61</v>
      </c>
      <c r="G322" s="211">
        <f t="shared" si="150"/>
        <v>0</v>
      </c>
      <c r="H322" s="211">
        <v>0</v>
      </c>
      <c r="I322" s="211">
        <v>0</v>
      </c>
      <c r="J322" s="211">
        <v>0</v>
      </c>
      <c r="K322" s="211">
        <v>0</v>
      </c>
      <c r="L322" s="211">
        <v>0</v>
      </c>
      <c r="M322" s="211">
        <v>0</v>
      </c>
      <c r="N322" s="211">
        <v>0</v>
      </c>
      <c r="O322" s="214"/>
      <c r="P322" s="214"/>
      <c r="Q322" s="214"/>
      <c r="R322" s="214"/>
      <c r="S322" s="214"/>
      <c r="T322" s="214"/>
      <c r="U322" s="214"/>
      <c r="V322" s="214"/>
      <c r="W322" s="214"/>
      <c r="X322" s="214"/>
    </row>
    <row r="323" spans="1:24" s="7" customFormat="1" ht="32.25" hidden="1" customHeight="1" x14ac:dyDescent="0.25">
      <c r="A323" s="208">
        <v>83</v>
      </c>
      <c r="B323" s="221" t="s">
        <v>188</v>
      </c>
      <c r="C323" s="208">
        <v>2020</v>
      </c>
      <c r="D323" s="208">
        <v>2026</v>
      </c>
      <c r="E323" s="209" t="s">
        <v>26</v>
      </c>
      <c r="F323" s="210" t="s">
        <v>49</v>
      </c>
      <c r="G323" s="211">
        <f t="shared" si="146"/>
        <v>47938676.07</v>
      </c>
      <c r="H323" s="211">
        <f>H324+H325</f>
        <v>15219906.35</v>
      </c>
      <c r="I323" s="211">
        <f t="shared" ref="I323:N323" si="153">I324+I325</f>
        <v>32691769.719999999</v>
      </c>
      <c r="J323" s="211">
        <f t="shared" si="153"/>
        <v>27000</v>
      </c>
      <c r="K323" s="211">
        <f t="shared" si="153"/>
        <v>0</v>
      </c>
      <c r="L323" s="211">
        <f t="shared" si="153"/>
        <v>0</v>
      </c>
      <c r="M323" s="211">
        <f t="shared" si="153"/>
        <v>0</v>
      </c>
      <c r="N323" s="211">
        <f t="shared" si="153"/>
        <v>0</v>
      </c>
      <c r="O323" s="208" t="s">
        <v>48</v>
      </c>
      <c r="P323" s="208" t="s">
        <v>48</v>
      </c>
      <c r="Q323" s="208" t="s">
        <v>48</v>
      </c>
      <c r="R323" s="208" t="s">
        <v>48</v>
      </c>
      <c r="S323" s="208" t="s">
        <v>48</v>
      </c>
      <c r="T323" s="208" t="s">
        <v>48</v>
      </c>
      <c r="U323" s="208" t="s">
        <v>48</v>
      </c>
      <c r="V323" s="208" t="s">
        <v>48</v>
      </c>
      <c r="W323" s="208" t="s">
        <v>48</v>
      </c>
      <c r="X323" s="208" t="s">
        <v>48</v>
      </c>
    </row>
    <row r="324" spans="1:24" s="7" customFormat="1" ht="48" hidden="1" customHeight="1" x14ac:dyDescent="0.25">
      <c r="A324" s="212"/>
      <c r="B324" s="213"/>
      <c r="C324" s="212"/>
      <c r="D324" s="212"/>
      <c r="E324" s="213"/>
      <c r="F324" s="210" t="s">
        <v>60</v>
      </c>
      <c r="G324" s="211">
        <f t="shared" si="146"/>
        <v>2377242.3200000003</v>
      </c>
      <c r="H324" s="211">
        <f>H327</f>
        <v>698166.49</v>
      </c>
      <c r="I324" s="211">
        <f t="shared" ref="I324:N324" si="154">I327</f>
        <v>1652075.83</v>
      </c>
      <c r="J324" s="211">
        <f t="shared" si="154"/>
        <v>27000</v>
      </c>
      <c r="K324" s="211">
        <f t="shared" si="154"/>
        <v>0</v>
      </c>
      <c r="L324" s="211">
        <f t="shared" si="154"/>
        <v>0</v>
      </c>
      <c r="M324" s="211">
        <f t="shared" si="154"/>
        <v>0</v>
      </c>
      <c r="N324" s="211">
        <f t="shared" si="154"/>
        <v>0</v>
      </c>
      <c r="O324" s="212"/>
      <c r="P324" s="212"/>
      <c r="Q324" s="212"/>
      <c r="R324" s="212"/>
      <c r="S324" s="212"/>
      <c r="T324" s="212"/>
      <c r="U324" s="212"/>
      <c r="V324" s="212"/>
      <c r="W324" s="212"/>
      <c r="X324" s="212"/>
    </row>
    <row r="325" spans="1:24" s="7" customFormat="1" ht="28.9" hidden="1" customHeight="1" x14ac:dyDescent="0.25">
      <c r="A325" s="214"/>
      <c r="B325" s="215"/>
      <c r="C325" s="214"/>
      <c r="D325" s="214"/>
      <c r="E325" s="215"/>
      <c r="F325" s="210" t="s">
        <v>61</v>
      </c>
      <c r="G325" s="211">
        <f t="shared" si="146"/>
        <v>45561433.75</v>
      </c>
      <c r="H325" s="211">
        <f>H328</f>
        <v>14521739.859999999</v>
      </c>
      <c r="I325" s="211">
        <f t="shared" ref="I325:N325" si="155">I328</f>
        <v>31039693.890000001</v>
      </c>
      <c r="J325" s="211">
        <f t="shared" si="155"/>
        <v>0</v>
      </c>
      <c r="K325" s="211">
        <f t="shared" si="155"/>
        <v>0</v>
      </c>
      <c r="L325" s="211">
        <f t="shared" si="155"/>
        <v>0</v>
      </c>
      <c r="M325" s="211">
        <f t="shared" si="155"/>
        <v>0</v>
      </c>
      <c r="N325" s="211">
        <f t="shared" si="155"/>
        <v>0</v>
      </c>
      <c r="O325" s="214"/>
      <c r="P325" s="214"/>
      <c r="Q325" s="214"/>
      <c r="R325" s="214"/>
      <c r="S325" s="214"/>
      <c r="T325" s="214"/>
      <c r="U325" s="214"/>
      <c r="V325" s="214"/>
      <c r="W325" s="214"/>
      <c r="X325" s="214"/>
    </row>
    <row r="326" spans="1:24" s="7" customFormat="1" ht="21.6" hidden="1" customHeight="1" x14ac:dyDescent="0.25">
      <c r="A326" s="208">
        <v>84</v>
      </c>
      <c r="B326" s="209" t="s">
        <v>204</v>
      </c>
      <c r="C326" s="208">
        <v>2020</v>
      </c>
      <c r="D326" s="208">
        <v>2026</v>
      </c>
      <c r="E326" s="209" t="s">
        <v>26</v>
      </c>
      <c r="F326" s="210" t="s">
        <v>49</v>
      </c>
      <c r="G326" s="211">
        <f t="shared" si="146"/>
        <v>47938676.07</v>
      </c>
      <c r="H326" s="211">
        <f t="shared" ref="H326:N326" si="156">SUM(H327:H328)</f>
        <v>15219906.35</v>
      </c>
      <c r="I326" s="211">
        <f t="shared" si="156"/>
        <v>32691769.719999999</v>
      </c>
      <c r="J326" s="211">
        <f t="shared" si="156"/>
        <v>27000</v>
      </c>
      <c r="K326" s="211">
        <f t="shared" si="156"/>
        <v>0</v>
      </c>
      <c r="L326" s="211">
        <f t="shared" si="156"/>
        <v>0</v>
      </c>
      <c r="M326" s="211">
        <f t="shared" si="156"/>
        <v>0</v>
      </c>
      <c r="N326" s="211">
        <f t="shared" si="156"/>
        <v>0</v>
      </c>
      <c r="O326" s="208" t="s">
        <v>34</v>
      </c>
      <c r="P326" s="208" t="s">
        <v>73</v>
      </c>
      <c r="Q326" s="208" t="s">
        <v>48</v>
      </c>
      <c r="R326" s="208">
        <v>70.599999999999994</v>
      </c>
      <c r="S326" s="208">
        <v>70.599999999999994</v>
      </c>
      <c r="T326" s="208">
        <v>70.3</v>
      </c>
      <c r="U326" s="208">
        <v>70.599999999999994</v>
      </c>
      <c r="V326" s="208">
        <v>0</v>
      </c>
      <c r="W326" s="208">
        <v>0</v>
      </c>
      <c r="X326" s="208">
        <v>0</v>
      </c>
    </row>
    <row r="327" spans="1:24" s="7" customFormat="1" ht="45" hidden="1" x14ac:dyDescent="0.25">
      <c r="A327" s="212"/>
      <c r="B327" s="213"/>
      <c r="C327" s="212"/>
      <c r="D327" s="212"/>
      <c r="E327" s="213"/>
      <c r="F327" s="210" t="s">
        <v>60</v>
      </c>
      <c r="G327" s="211">
        <f t="shared" si="146"/>
        <v>2377242.3200000003</v>
      </c>
      <c r="H327" s="211">
        <f>H330+H336+H348+H333+H354+H351+H366</f>
        <v>698166.49</v>
      </c>
      <c r="I327" s="211">
        <f t="shared" ref="I327:N327" si="157">I330+I336+I348+I333+I354+I351+I366</f>
        <v>1652075.83</v>
      </c>
      <c r="J327" s="211">
        <f t="shared" si="157"/>
        <v>27000</v>
      </c>
      <c r="K327" s="211">
        <f t="shared" si="157"/>
        <v>0</v>
      </c>
      <c r="L327" s="211">
        <f t="shared" si="157"/>
        <v>0</v>
      </c>
      <c r="M327" s="211">
        <f t="shared" si="157"/>
        <v>0</v>
      </c>
      <c r="N327" s="211">
        <f t="shared" si="157"/>
        <v>0</v>
      </c>
      <c r="O327" s="212"/>
      <c r="P327" s="212"/>
      <c r="Q327" s="212"/>
      <c r="R327" s="212"/>
      <c r="S327" s="212"/>
      <c r="T327" s="212"/>
      <c r="U327" s="212"/>
      <c r="V327" s="212"/>
      <c r="W327" s="212"/>
      <c r="X327" s="212"/>
    </row>
    <row r="328" spans="1:24" s="7" customFormat="1" ht="31.9" hidden="1" customHeight="1" x14ac:dyDescent="0.25">
      <c r="A328" s="214"/>
      <c r="B328" s="215"/>
      <c r="C328" s="214"/>
      <c r="D328" s="214"/>
      <c r="E328" s="215"/>
      <c r="F328" s="210" t="s">
        <v>61</v>
      </c>
      <c r="G328" s="211">
        <f t="shared" si="146"/>
        <v>45561433.75</v>
      </c>
      <c r="H328" s="211">
        <f>H331+H337+H349+H334+H355+H352+H367</f>
        <v>14521739.859999999</v>
      </c>
      <c r="I328" s="211">
        <f t="shared" ref="I328:N328" si="158">I331+I337+I349+I334+I355+I352+I367</f>
        <v>31039693.890000001</v>
      </c>
      <c r="J328" s="211">
        <f t="shared" si="158"/>
        <v>0</v>
      </c>
      <c r="K328" s="211">
        <f t="shared" si="158"/>
        <v>0</v>
      </c>
      <c r="L328" s="211">
        <f t="shared" si="158"/>
        <v>0</v>
      </c>
      <c r="M328" s="211">
        <f t="shared" si="158"/>
        <v>0</v>
      </c>
      <c r="N328" s="211">
        <f t="shared" si="158"/>
        <v>0</v>
      </c>
      <c r="O328" s="214"/>
      <c r="P328" s="214"/>
      <c r="Q328" s="214"/>
      <c r="R328" s="214"/>
      <c r="S328" s="214"/>
      <c r="T328" s="214"/>
      <c r="U328" s="214"/>
      <c r="V328" s="214"/>
      <c r="W328" s="214"/>
      <c r="X328" s="214"/>
    </row>
    <row r="329" spans="1:24" s="7" customFormat="1" ht="31.9" hidden="1" customHeight="1" x14ac:dyDescent="0.25">
      <c r="A329" s="208" t="s">
        <v>205</v>
      </c>
      <c r="B329" s="209" t="s">
        <v>208</v>
      </c>
      <c r="C329" s="208">
        <v>2020</v>
      </c>
      <c r="D329" s="208">
        <v>2026</v>
      </c>
      <c r="E329" s="209" t="s">
        <v>26</v>
      </c>
      <c r="F329" s="210" t="s">
        <v>49</v>
      </c>
      <c r="G329" s="211">
        <f t="shared" ref="G329:G337" si="159">SUM(H329:N329)</f>
        <v>15159812.35</v>
      </c>
      <c r="H329" s="211">
        <f t="shared" ref="H329:N329" si="160">SUM(H330:H331)</f>
        <v>15156812.35</v>
      </c>
      <c r="I329" s="211">
        <f t="shared" si="160"/>
        <v>3000</v>
      </c>
      <c r="J329" s="211">
        <f t="shared" si="160"/>
        <v>0</v>
      </c>
      <c r="K329" s="211">
        <f t="shared" si="160"/>
        <v>0</v>
      </c>
      <c r="L329" s="211">
        <f t="shared" si="160"/>
        <v>0</v>
      </c>
      <c r="M329" s="211">
        <f t="shared" si="160"/>
        <v>0</v>
      </c>
      <c r="N329" s="211">
        <f t="shared" si="160"/>
        <v>0</v>
      </c>
      <c r="O329" s="208" t="s">
        <v>34</v>
      </c>
      <c r="P329" s="208" t="s">
        <v>73</v>
      </c>
      <c r="Q329" s="208" t="s">
        <v>48</v>
      </c>
      <c r="R329" s="208">
        <v>70.599999999999994</v>
      </c>
      <c r="S329" s="208">
        <v>0</v>
      </c>
      <c r="T329" s="208">
        <v>0</v>
      </c>
      <c r="U329" s="208">
        <v>0</v>
      </c>
      <c r="V329" s="208">
        <v>0</v>
      </c>
      <c r="W329" s="208">
        <v>0</v>
      </c>
      <c r="X329" s="208">
        <v>0</v>
      </c>
    </row>
    <row r="330" spans="1:24" s="7" customFormat="1" ht="31.9" hidden="1" customHeight="1" x14ac:dyDescent="0.25">
      <c r="A330" s="212"/>
      <c r="B330" s="213"/>
      <c r="C330" s="212"/>
      <c r="D330" s="212"/>
      <c r="E330" s="213"/>
      <c r="F330" s="210" t="s">
        <v>60</v>
      </c>
      <c r="G330" s="211">
        <f t="shared" si="159"/>
        <v>638072.49</v>
      </c>
      <c r="H330" s="211">
        <v>635072.49</v>
      </c>
      <c r="I330" s="211">
        <v>3000</v>
      </c>
      <c r="J330" s="211">
        <v>0</v>
      </c>
      <c r="K330" s="211">
        <v>0</v>
      </c>
      <c r="L330" s="211">
        <v>0</v>
      </c>
      <c r="M330" s="211">
        <v>0</v>
      </c>
      <c r="N330" s="211">
        <v>0</v>
      </c>
      <c r="O330" s="212"/>
      <c r="P330" s="212"/>
      <c r="Q330" s="212"/>
      <c r="R330" s="212"/>
      <c r="S330" s="212"/>
      <c r="T330" s="212"/>
      <c r="U330" s="212"/>
      <c r="V330" s="212"/>
      <c r="W330" s="212"/>
      <c r="X330" s="212"/>
    </row>
    <row r="331" spans="1:24" s="7" customFormat="1" ht="31.9" hidden="1" customHeight="1" x14ac:dyDescent="0.25">
      <c r="A331" s="214"/>
      <c r="B331" s="215"/>
      <c r="C331" s="214"/>
      <c r="D331" s="214"/>
      <c r="E331" s="215"/>
      <c r="F331" s="210" t="s">
        <v>61</v>
      </c>
      <c r="G331" s="211">
        <f t="shared" si="159"/>
        <v>14521739.859999999</v>
      </c>
      <c r="H331" s="211">
        <v>14521739.859999999</v>
      </c>
      <c r="I331" s="211">
        <v>0</v>
      </c>
      <c r="J331" s="211">
        <v>0</v>
      </c>
      <c r="K331" s="211">
        <v>0</v>
      </c>
      <c r="L331" s="211">
        <v>0</v>
      </c>
      <c r="M331" s="211">
        <v>0</v>
      </c>
      <c r="N331" s="211">
        <v>0</v>
      </c>
      <c r="O331" s="214"/>
      <c r="P331" s="214"/>
      <c r="Q331" s="214"/>
      <c r="R331" s="214"/>
      <c r="S331" s="214"/>
      <c r="T331" s="214"/>
      <c r="U331" s="214"/>
      <c r="V331" s="214"/>
      <c r="W331" s="214"/>
      <c r="X331" s="214"/>
    </row>
    <row r="332" spans="1:24" s="7" customFormat="1" ht="31.9" hidden="1" customHeight="1" x14ac:dyDescent="0.25">
      <c r="A332" s="208" t="s">
        <v>227</v>
      </c>
      <c r="B332" s="209" t="s">
        <v>229</v>
      </c>
      <c r="C332" s="208">
        <v>2020</v>
      </c>
      <c r="D332" s="208">
        <v>2026</v>
      </c>
      <c r="E332" s="209" t="s">
        <v>26</v>
      </c>
      <c r="F332" s="210" t="s">
        <v>49</v>
      </c>
      <c r="G332" s="211">
        <f t="shared" si="159"/>
        <v>63094</v>
      </c>
      <c r="H332" s="211">
        <f>H333+H334</f>
        <v>63094</v>
      </c>
      <c r="I332" s="211">
        <f t="shared" ref="I332:N332" si="161">I333+I334</f>
        <v>0</v>
      </c>
      <c r="J332" s="211">
        <f t="shared" si="161"/>
        <v>0</v>
      </c>
      <c r="K332" s="211">
        <f t="shared" si="161"/>
        <v>0</v>
      </c>
      <c r="L332" s="211">
        <f t="shared" si="161"/>
        <v>0</v>
      </c>
      <c r="M332" s="211">
        <f t="shared" si="161"/>
        <v>0</v>
      </c>
      <c r="N332" s="211">
        <f t="shared" si="161"/>
        <v>0</v>
      </c>
      <c r="O332" s="208" t="s">
        <v>48</v>
      </c>
      <c r="P332" s="208" t="s">
        <v>48</v>
      </c>
      <c r="Q332" s="208" t="s">
        <v>48</v>
      </c>
      <c r="R332" s="208" t="s">
        <v>48</v>
      </c>
      <c r="S332" s="208" t="s">
        <v>48</v>
      </c>
      <c r="T332" s="208" t="s">
        <v>48</v>
      </c>
      <c r="U332" s="208" t="s">
        <v>48</v>
      </c>
      <c r="V332" s="208" t="s">
        <v>48</v>
      </c>
      <c r="W332" s="208" t="s">
        <v>48</v>
      </c>
      <c r="X332" s="208" t="s">
        <v>48</v>
      </c>
    </row>
    <row r="333" spans="1:24" s="7" customFormat="1" ht="31.9" hidden="1" customHeight="1" x14ac:dyDescent="0.25">
      <c r="A333" s="212"/>
      <c r="B333" s="213"/>
      <c r="C333" s="212"/>
      <c r="D333" s="212"/>
      <c r="E333" s="213"/>
      <c r="F333" s="210" t="s">
        <v>60</v>
      </c>
      <c r="G333" s="211">
        <f t="shared" si="159"/>
        <v>63094</v>
      </c>
      <c r="H333" s="211">
        <v>63094</v>
      </c>
      <c r="I333" s="211">
        <v>0</v>
      </c>
      <c r="J333" s="211">
        <v>0</v>
      </c>
      <c r="K333" s="211">
        <v>0</v>
      </c>
      <c r="L333" s="211">
        <v>0</v>
      </c>
      <c r="M333" s="211">
        <v>0</v>
      </c>
      <c r="N333" s="211">
        <v>0</v>
      </c>
      <c r="O333" s="212"/>
      <c r="P333" s="212"/>
      <c r="Q333" s="212"/>
      <c r="R333" s="212"/>
      <c r="S333" s="212"/>
      <c r="T333" s="212"/>
      <c r="U333" s="212"/>
      <c r="V333" s="212"/>
      <c r="W333" s="212"/>
      <c r="X333" s="212"/>
    </row>
    <row r="334" spans="1:24" s="7" customFormat="1" ht="31.9" hidden="1" customHeight="1" x14ac:dyDescent="0.25">
      <c r="A334" s="214"/>
      <c r="B334" s="215"/>
      <c r="C334" s="214"/>
      <c r="D334" s="214"/>
      <c r="E334" s="215"/>
      <c r="F334" s="210" t="s">
        <v>61</v>
      </c>
      <c r="G334" s="211">
        <f t="shared" si="159"/>
        <v>0</v>
      </c>
      <c r="H334" s="211">
        <v>0</v>
      </c>
      <c r="I334" s="211">
        <v>0</v>
      </c>
      <c r="J334" s="211">
        <v>0</v>
      </c>
      <c r="K334" s="211">
        <v>0</v>
      </c>
      <c r="L334" s="211">
        <v>0</v>
      </c>
      <c r="M334" s="211">
        <v>0</v>
      </c>
      <c r="N334" s="211">
        <v>0</v>
      </c>
      <c r="O334" s="214"/>
      <c r="P334" s="214"/>
      <c r="Q334" s="214"/>
      <c r="R334" s="214"/>
      <c r="S334" s="214"/>
      <c r="T334" s="214"/>
      <c r="U334" s="214"/>
      <c r="V334" s="214"/>
      <c r="W334" s="214"/>
      <c r="X334" s="214"/>
    </row>
    <row r="335" spans="1:24" s="7" customFormat="1" ht="31.9" hidden="1" customHeight="1" x14ac:dyDescent="0.25">
      <c r="A335" s="208" t="s">
        <v>206</v>
      </c>
      <c r="B335" s="209" t="s">
        <v>209</v>
      </c>
      <c r="C335" s="208">
        <v>2020</v>
      </c>
      <c r="D335" s="208">
        <v>2026</v>
      </c>
      <c r="E335" s="209" t="s">
        <v>26</v>
      </c>
      <c r="F335" s="210" t="s">
        <v>49</v>
      </c>
      <c r="G335" s="211">
        <f t="shared" si="159"/>
        <v>18800400.010000002</v>
      </c>
      <c r="H335" s="211">
        <f>SUM(H336:H337)</f>
        <v>0</v>
      </c>
      <c r="I335" s="211">
        <f t="shared" ref="I335:N335" si="162">SUM(I336:I337)</f>
        <v>18773400.010000002</v>
      </c>
      <c r="J335" s="211">
        <f t="shared" si="162"/>
        <v>27000</v>
      </c>
      <c r="K335" s="211">
        <f t="shared" si="162"/>
        <v>0</v>
      </c>
      <c r="L335" s="211">
        <f t="shared" si="162"/>
        <v>0</v>
      </c>
      <c r="M335" s="211">
        <f t="shared" si="162"/>
        <v>0</v>
      </c>
      <c r="N335" s="211">
        <f t="shared" si="162"/>
        <v>0</v>
      </c>
      <c r="O335" s="208" t="s">
        <v>34</v>
      </c>
      <c r="P335" s="208" t="s">
        <v>73</v>
      </c>
      <c r="Q335" s="208" t="s">
        <v>48</v>
      </c>
      <c r="R335" s="208">
        <v>0</v>
      </c>
      <c r="S335" s="208">
        <v>70.599999999999994</v>
      </c>
      <c r="T335" s="208">
        <v>0</v>
      </c>
      <c r="U335" s="208">
        <v>0</v>
      </c>
      <c r="V335" s="208">
        <v>0</v>
      </c>
      <c r="W335" s="208">
        <v>0</v>
      </c>
      <c r="X335" s="208">
        <v>0</v>
      </c>
    </row>
    <row r="336" spans="1:24" s="7" customFormat="1" ht="39" hidden="1" customHeight="1" x14ac:dyDescent="0.25">
      <c r="A336" s="212"/>
      <c r="B336" s="213"/>
      <c r="C336" s="212"/>
      <c r="D336" s="212"/>
      <c r="E336" s="213"/>
      <c r="F336" s="210" t="s">
        <v>60</v>
      </c>
      <c r="G336" s="211">
        <f t="shared" si="159"/>
        <v>899032.66</v>
      </c>
      <c r="H336" s="211">
        <f>H339+H342+H345</f>
        <v>0</v>
      </c>
      <c r="I336" s="211">
        <v>872032.66</v>
      </c>
      <c r="J336" s="211">
        <f t="shared" ref="J336:N336" si="163">J339+J342+J345</f>
        <v>27000</v>
      </c>
      <c r="K336" s="211">
        <f t="shared" si="163"/>
        <v>0</v>
      </c>
      <c r="L336" s="211">
        <f t="shared" si="163"/>
        <v>0</v>
      </c>
      <c r="M336" s="211">
        <f t="shared" si="163"/>
        <v>0</v>
      </c>
      <c r="N336" s="211">
        <f t="shared" si="163"/>
        <v>0</v>
      </c>
      <c r="O336" s="212"/>
      <c r="P336" s="212"/>
      <c r="Q336" s="212"/>
      <c r="R336" s="212"/>
      <c r="S336" s="212"/>
      <c r="T336" s="212"/>
      <c r="U336" s="212"/>
      <c r="V336" s="212"/>
      <c r="W336" s="212"/>
      <c r="X336" s="212"/>
    </row>
    <row r="337" spans="1:24" s="7" customFormat="1" ht="31.9" hidden="1" customHeight="1" x14ac:dyDescent="0.25">
      <c r="A337" s="214"/>
      <c r="B337" s="215"/>
      <c r="C337" s="214"/>
      <c r="D337" s="214"/>
      <c r="E337" s="215"/>
      <c r="F337" s="210" t="s">
        <v>61</v>
      </c>
      <c r="G337" s="211">
        <f t="shared" si="159"/>
        <v>17901367.350000001</v>
      </c>
      <c r="H337" s="211">
        <f>H340+H343+H346</f>
        <v>0</v>
      </c>
      <c r="I337" s="211">
        <v>17901367.350000001</v>
      </c>
      <c r="J337" s="211">
        <f t="shared" ref="J337:N337" si="164">J340+J343+J346</f>
        <v>0</v>
      </c>
      <c r="K337" s="211">
        <f t="shared" si="164"/>
        <v>0</v>
      </c>
      <c r="L337" s="211">
        <f t="shared" si="164"/>
        <v>0</v>
      </c>
      <c r="M337" s="211">
        <f t="shared" si="164"/>
        <v>0</v>
      </c>
      <c r="N337" s="211">
        <f t="shared" si="164"/>
        <v>0</v>
      </c>
      <c r="O337" s="214"/>
      <c r="P337" s="214"/>
      <c r="Q337" s="214"/>
      <c r="R337" s="214"/>
      <c r="S337" s="214"/>
      <c r="T337" s="214"/>
      <c r="U337" s="214"/>
      <c r="V337" s="214"/>
      <c r="W337" s="214"/>
      <c r="X337" s="214"/>
    </row>
    <row r="338" spans="1:24" s="7" customFormat="1" ht="31.9" hidden="1" customHeight="1" x14ac:dyDescent="0.25">
      <c r="A338" s="208" t="s">
        <v>232</v>
      </c>
      <c r="B338" s="209" t="s">
        <v>233</v>
      </c>
      <c r="C338" s="208">
        <v>2020</v>
      </c>
      <c r="D338" s="208">
        <v>2026</v>
      </c>
      <c r="E338" s="209" t="s">
        <v>26</v>
      </c>
      <c r="F338" s="210" t="s">
        <v>49</v>
      </c>
      <c r="G338" s="211">
        <f t="shared" ref="G338:G340" si="165">SUM(H338:N338)</f>
        <v>83982.49</v>
      </c>
      <c r="H338" s="211">
        <f t="shared" ref="H338:N338" si="166">SUM(H339:H340)</f>
        <v>0</v>
      </c>
      <c r="I338" s="211">
        <f t="shared" si="166"/>
        <v>83982.49</v>
      </c>
      <c r="J338" s="211">
        <f t="shared" si="166"/>
        <v>0</v>
      </c>
      <c r="K338" s="211">
        <f t="shared" si="166"/>
        <v>0</v>
      </c>
      <c r="L338" s="211">
        <f t="shared" si="166"/>
        <v>0</v>
      </c>
      <c r="M338" s="211">
        <f t="shared" si="166"/>
        <v>0</v>
      </c>
      <c r="N338" s="211">
        <f t="shared" si="166"/>
        <v>0</v>
      </c>
      <c r="O338" s="208" t="s">
        <v>48</v>
      </c>
      <c r="P338" s="208" t="s">
        <v>48</v>
      </c>
      <c r="Q338" s="208" t="s">
        <v>48</v>
      </c>
      <c r="R338" s="208" t="s">
        <v>48</v>
      </c>
      <c r="S338" s="208" t="s">
        <v>48</v>
      </c>
      <c r="T338" s="208" t="s">
        <v>48</v>
      </c>
      <c r="U338" s="208" t="s">
        <v>48</v>
      </c>
      <c r="V338" s="208" t="s">
        <v>48</v>
      </c>
      <c r="W338" s="208" t="s">
        <v>48</v>
      </c>
      <c r="X338" s="208" t="s">
        <v>48</v>
      </c>
    </row>
    <row r="339" spans="1:24" s="7" customFormat="1" ht="31.9" hidden="1" customHeight="1" x14ac:dyDescent="0.25">
      <c r="A339" s="212"/>
      <c r="B339" s="213"/>
      <c r="C339" s="212"/>
      <c r="D339" s="212"/>
      <c r="E339" s="213"/>
      <c r="F339" s="210" t="s">
        <v>60</v>
      </c>
      <c r="G339" s="211">
        <f t="shared" si="165"/>
        <v>83982.49</v>
      </c>
      <c r="H339" s="211">
        <v>0</v>
      </c>
      <c r="I339" s="211">
        <v>83982.49</v>
      </c>
      <c r="J339" s="211">
        <v>0</v>
      </c>
      <c r="K339" s="211">
        <v>0</v>
      </c>
      <c r="L339" s="211">
        <v>0</v>
      </c>
      <c r="M339" s="211">
        <v>0</v>
      </c>
      <c r="N339" s="211">
        <v>0</v>
      </c>
      <c r="O339" s="212"/>
      <c r="P339" s="212"/>
      <c r="Q339" s="212"/>
      <c r="R339" s="212"/>
      <c r="S339" s="212"/>
      <c r="T339" s="212"/>
      <c r="U339" s="212"/>
      <c r="V339" s="212"/>
      <c r="W339" s="212"/>
      <c r="X339" s="212"/>
    </row>
    <row r="340" spans="1:24" s="7" customFormat="1" ht="31.9" hidden="1" customHeight="1" x14ac:dyDescent="0.25">
      <c r="A340" s="214"/>
      <c r="B340" s="215"/>
      <c r="C340" s="214"/>
      <c r="D340" s="214"/>
      <c r="E340" s="215"/>
      <c r="F340" s="210" t="s">
        <v>61</v>
      </c>
      <c r="G340" s="211">
        <f t="shared" si="165"/>
        <v>0</v>
      </c>
      <c r="H340" s="211">
        <v>0</v>
      </c>
      <c r="I340" s="211">
        <v>0</v>
      </c>
      <c r="J340" s="211">
        <v>0</v>
      </c>
      <c r="K340" s="211">
        <v>0</v>
      </c>
      <c r="L340" s="211">
        <v>0</v>
      </c>
      <c r="M340" s="211">
        <v>0</v>
      </c>
      <c r="N340" s="211">
        <v>0</v>
      </c>
      <c r="O340" s="214"/>
      <c r="P340" s="214"/>
      <c r="Q340" s="214"/>
      <c r="R340" s="214"/>
      <c r="S340" s="214"/>
      <c r="T340" s="214"/>
      <c r="U340" s="214"/>
      <c r="V340" s="214"/>
      <c r="W340" s="214"/>
      <c r="X340" s="214"/>
    </row>
    <row r="341" spans="1:24" s="7" customFormat="1" ht="31.9" hidden="1" customHeight="1" x14ac:dyDescent="0.25">
      <c r="A341" s="208" t="s">
        <v>268</v>
      </c>
      <c r="B341" s="209" t="s">
        <v>269</v>
      </c>
      <c r="C341" s="208">
        <v>2020</v>
      </c>
      <c r="D341" s="208">
        <v>2026</v>
      </c>
      <c r="E341" s="209" t="s">
        <v>26</v>
      </c>
      <c r="F341" s="210" t="s">
        <v>49</v>
      </c>
      <c r="G341" s="211">
        <f t="shared" ref="G341:G346" si="167">SUM(H341:N341)</f>
        <v>27000</v>
      </c>
      <c r="H341" s="211">
        <v>0</v>
      </c>
      <c r="I341" s="211">
        <v>0</v>
      </c>
      <c r="J341" s="211">
        <v>27000</v>
      </c>
      <c r="K341" s="211">
        <v>0</v>
      </c>
      <c r="L341" s="211">
        <v>0</v>
      </c>
      <c r="M341" s="211">
        <v>0</v>
      </c>
      <c r="N341" s="211">
        <v>0</v>
      </c>
      <c r="O341" s="208" t="s">
        <v>48</v>
      </c>
      <c r="P341" s="208" t="s">
        <v>48</v>
      </c>
      <c r="Q341" s="208" t="s">
        <v>48</v>
      </c>
      <c r="R341" s="208" t="s">
        <v>48</v>
      </c>
      <c r="S341" s="208" t="s">
        <v>48</v>
      </c>
      <c r="T341" s="208" t="s">
        <v>48</v>
      </c>
      <c r="U341" s="208" t="s">
        <v>48</v>
      </c>
      <c r="V341" s="208" t="s">
        <v>48</v>
      </c>
      <c r="W341" s="208" t="s">
        <v>48</v>
      </c>
      <c r="X341" s="208" t="s">
        <v>48</v>
      </c>
    </row>
    <row r="342" spans="1:24" s="7" customFormat="1" ht="31.9" hidden="1" customHeight="1" x14ac:dyDescent="0.25">
      <c r="A342" s="212"/>
      <c r="B342" s="213"/>
      <c r="C342" s="212"/>
      <c r="D342" s="212"/>
      <c r="E342" s="213"/>
      <c r="F342" s="210" t="s">
        <v>60</v>
      </c>
      <c r="G342" s="211">
        <f t="shared" si="167"/>
        <v>27000</v>
      </c>
      <c r="H342" s="211">
        <v>0</v>
      </c>
      <c r="I342" s="211">
        <v>0</v>
      </c>
      <c r="J342" s="211">
        <v>27000</v>
      </c>
      <c r="K342" s="211">
        <v>0</v>
      </c>
      <c r="L342" s="211">
        <v>0</v>
      </c>
      <c r="M342" s="211">
        <v>0</v>
      </c>
      <c r="N342" s="211">
        <v>0</v>
      </c>
      <c r="O342" s="212"/>
      <c r="P342" s="212"/>
      <c r="Q342" s="212"/>
      <c r="R342" s="212"/>
      <c r="S342" s="212"/>
      <c r="T342" s="212"/>
      <c r="U342" s="212"/>
      <c r="V342" s="212"/>
      <c r="W342" s="212"/>
      <c r="X342" s="212"/>
    </row>
    <row r="343" spans="1:24" s="7" customFormat="1" ht="31.9" hidden="1" customHeight="1" x14ac:dyDescent="0.25">
      <c r="A343" s="214"/>
      <c r="B343" s="215"/>
      <c r="C343" s="214"/>
      <c r="D343" s="214"/>
      <c r="E343" s="215"/>
      <c r="F343" s="210" t="s">
        <v>61</v>
      </c>
      <c r="G343" s="211">
        <f t="shared" si="167"/>
        <v>0</v>
      </c>
      <c r="H343" s="211">
        <v>0</v>
      </c>
      <c r="I343" s="211">
        <v>0</v>
      </c>
      <c r="J343" s="211">
        <v>0</v>
      </c>
      <c r="K343" s="211">
        <v>0</v>
      </c>
      <c r="L343" s="211">
        <v>0</v>
      </c>
      <c r="M343" s="211">
        <v>0</v>
      </c>
      <c r="N343" s="211">
        <v>0</v>
      </c>
      <c r="O343" s="214"/>
      <c r="P343" s="214"/>
      <c r="Q343" s="214"/>
      <c r="R343" s="214"/>
      <c r="S343" s="214"/>
      <c r="T343" s="214"/>
      <c r="U343" s="214"/>
      <c r="V343" s="214"/>
      <c r="W343" s="214"/>
      <c r="X343" s="214"/>
    </row>
    <row r="344" spans="1:24" s="7" customFormat="1" ht="31.9" hidden="1" customHeight="1" x14ac:dyDescent="0.25">
      <c r="A344" s="208" t="s">
        <v>273</v>
      </c>
      <c r="B344" s="209" t="s">
        <v>274</v>
      </c>
      <c r="C344" s="208">
        <v>2020</v>
      </c>
      <c r="D344" s="208">
        <v>2026</v>
      </c>
      <c r="E344" s="209" t="s">
        <v>26</v>
      </c>
      <c r="F344" s="210" t="s">
        <v>49</v>
      </c>
      <c r="G344" s="211">
        <f t="shared" si="167"/>
        <v>18689417.520000003</v>
      </c>
      <c r="H344" s="211">
        <f>H345+H346</f>
        <v>0</v>
      </c>
      <c r="I344" s="211">
        <f>I345+I346</f>
        <v>18689417.520000003</v>
      </c>
      <c r="J344" s="211">
        <f t="shared" ref="J344:N344" si="168">J345+J346</f>
        <v>0</v>
      </c>
      <c r="K344" s="211">
        <f t="shared" si="168"/>
        <v>0</v>
      </c>
      <c r="L344" s="211">
        <f t="shared" si="168"/>
        <v>0</v>
      </c>
      <c r="M344" s="211">
        <f t="shared" si="168"/>
        <v>0</v>
      </c>
      <c r="N344" s="211">
        <f t="shared" si="168"/>
        <v>0</v>
      </c>
      <c r="O344" s="208" t="s">
        <v>48</v>
      </c>
      <c r="P344" s="208" t="s">
        <v>48</v>
      </c>
      <c r="Q344" s="208" t="s">
        <v>48</v>
      </c>
      <c r="R344" s="208" t="s">
        <v>48</v>
      </c>
      <c r="S344" s="208" t="s">
        <v>48</v>
      </c>
      <c r="T344" s="208" t="s">
        <v>48</v>
      </c>
      <c r="U344" s="208" t="s">
        <v>48</v>
      </c>
      <c r="V344" s="208" t="s">
        <v>48</v>
      </c>
      <c r="W344" s="208" t="s">
        <v>48</v>
      </c>
      <c r="X344" s="208" t="s">
        <v>48</v>
      </c>
    </row>
    <row r="345" spans="1:24" s="7" customFormat="1" ht="31.9" hidden="1" customHeight="1" x14ac:dyDescent="0.25">
      <c r="A345" s="212"/>
      <c r="B345" s="213"/>
      <c r="C345" s="212"/>
      <c r="D345" s="212"/>
      <c r="E345" s="213"/>
      <c r="F345" s="210" t="s">
        <v>60</v>
      </c>
      <c r="G345" s="211">
        <f t="shared" si="167"/>
        <v>788050.17</v>
      </c>
      <c r="H345" s="211">
        <v>0</v>
      </c>
      <c r="I345" s="211">
        <v>788050.17</v>
      </c>
      <c r="J345" s="211">
        <v>0</v>
      </c>
      <c r="K345" s="211">
        <v>0</v>
      </c>
      <c r="L345" s="211">
        <v>0</v>
      </c>
      <c r="M345" s="211">
        <v>0</v>
      </c>
      <c r="N345" s="211">
        <v>0</v>
      </c>
      <c r="O345" s="212"/>
      <c r="P345" s="212"/>
      <c r="Q345" s="212"/>
      <c r="R345" s="212"/>
      <c r="S345" s="212"/>
      <c r="T345" s="212"/>
      <c r="U345" s="212"/>
      <c r="V345" s="212"/>
      <c r="W345" s="212"/>
      <c r="X345" s="212"/>
    </row>
    <row r="346" spans="1:24" s="7" customFormat="1" ht="31.9" hidden="1" customHeight="1" x14ac:dyDescent="0.25">
      <c r="A346" s="214"/>
      <c r="B346" s="215"/>
      <c r="C346" s="214"/>
      <c r="D346" s="214"/>
      <c r="E346" s="215"/>
      <c r="F346" s="210" t="s">
        <v>61</v>
      </c>
      <c r="G346" s="211">
        <f t="shared" si="167"/>
        <v>17901367.350000001</v>
      </c>
      <c r="H346" s="211">
        <f>H347+H348</f>
        <v>0</v>
      </c>
      <c r="I346" s="211">
        <v>17901367.350000001</v>
      </c>
      <c r="J346" s="211">
        <v>0</v>
      </c>
      <c r="K346" s="211">
        <v>0</v>
      </c>
      <c r="L346" s="211">
        <v>0</v>
      </c>
      <c r="M346" s="211">
        <v>0</v>
      </c>
      <c r="N346" s="211">
        <v>0</v>
      </c>
      <c r="O346" s="214"/>
      <c r="P346" s="214"/>
      <c r="Q346" s="214"/>
      <c r="R346" s="214"/>
      <c r="S346" s="214"/>
      <c r="T346" s="214"/>
      <c r="U346" s="214"/>
      <c r="V346" s="214"/>
      <c r="W346" s="214"/>
      <c r="X346" s="214"/>
    </row>
    <row r="347" spans="1:24" s="7" customFormat="1" ht="31.9" hidden="1" customHeight="1" x14ac:dyDescent="0.25">
      <c r="A347" s="208" t="s">
        <v>207</v>
      </c>
      <c r="B347" s="209" t="s">
        <v>237</v>
      </c>
      <c r="C347" s="208">
        <v>2020</v>
      </c>
      <c r="D347" s="208">
        <v>2026</v>
      </c>
      <c r="E347" s="209" t="s">
        <v>26</v>
      </c>
      <c r="F347" s="210" t="s">
        <v>49</v>
      </c>
      <c r="G347" s="211">
        <f t="shared" ref="G347:G355" si="169">SUM(H347:N347)</f>
        <v>13839185.709999999</v>
      </c>
      <c r="H347" s="211">
        <f t="shared" ref="H347:N347" si="170">SUM(H348:H349)</f>
        <v>0</v>
      </c>
      <c r="I347" s="211">
        <f t="shared" si="170"/>
        <v>13839185.709999999</v>
      </c>
      <c r="J347" s="211">
        <f t="shared" si="170"/>
        <v>0</v>
      </c>
      <c r="K347" s="211">
        <f t="shared" si="170"/>
        <v>0</v>
      </c>
      <c r="L347" s="211">
        <f t="shared" si="170"/>
        <v>0</v>
      </c>
      <c r="M347" s="211">
        <f t="shared" si="170"/>
        <v>0</v>
      </c>
      <c r="N347" s="211">
        <f t="shared" si="170"/>
        <v>0</v>
      </c>
      <c r="O347" s="208" t="s">
        <v>34</v>
      </c>
      <c r="P347" s="208" t="s">
        <v>73</v>
      </c>
      <c r="Q347" s="208" t="s">
        <v>48</v>
      </c>
      <c r="R347" s="208">
        <v>0</v>
      </c>
      <c r="S347" s="208">
        <v>70.599999999999994</v>
      </c>
      <c r="T347" s="208">
        <v>0</v>
      </c>
      <c r="U347" s="208">
        <v>0</v>
      </c>
      <c r="V347" s="208">
        <v>0</v>
      </c>
      <c r="W347" s="208">
        <v>0</v>
      </c>
      <c r="X347" s="208">
        <v>0</v>
      </c>
    </row>
    <row r="348" spans="1:24" s="7" customFormat="1" ht="39" hidden="1" customHeight="1" x14ac:dyDescent="0.25">
      <c r="A348" s="212"/>
      <c r="B348" s="213"/>
      <c r="C348" s="212"/>
      <c r="D348" s="212"/>
      <c r="E348" s="213"/>
      <c r="F348" s="210" t="s">
        <v>60</v>
      </c>
      <c r="G348" s="211">
        <f t="shared" si="169"/>
        <v>700859.17</v>
      </c>
      <c r="H348" s="211">
        <v>0</v>
      </c>
      <c r="I348" s="211">
        <v>700859.17</v>
      </c>
      <c r="J348" s="211">
        <v>0</v>
      </c>
      <c r="K348" s="211">
        <v>0</v>
      </c>
      <c r="L348" s="211">
        <v>0</v>
      </c>
      <c r="M348" s="211">
        <v>0</v>
      </c>
      <c r="N348" s="211">
        <v>0</v>
      </c>
      <c r="O348" s="212"/>
      <c r="P348" s="212"/>
      <c r="Q348" s="212"/>
      <c r="R348" s="212"/>
      <c r="S348" s="212"/>
      <c r="T348" s="212"/>
      <c r="U348" s="212"/>
      <c r="V348" s="212"/>
      <c r="W348" s="212"/>
      <c r="X348" s="212"/>
    </row>
    <row r="349" spans="1:24" s="7" customFormat="1" ht="37.15" hidden="1" customHeight="1" x14ac:dyDescent="0.25">
      <c r="A349" s="214"/>
      <c r="B349" s="215"/>
      <c r="C349" s="214"/>
      <c r="D349" s="214"/>
      <c r="E349" s="215"/>
      <c r="F349" s="210" t="s">
        <v>61</v>
      </c>
      <c r="G349" s="211">
        <f t="shared" si="169"/>
        <v>13138326.539999999</v>
      </c>
      <c r="H349" s="211">
        <v>0</v>
      </c>
      <c r="I349" s="211">
        <v>13138326.539999999</v>
      </c>
      <c r="J349" s="211">
        <v>0</v>
      </c>
      <c r="K349" s="211">
        <v>0</v>
      </c>
      <c r="L349" s="211">
        <v>0</v>
      </c>
      <c r="M349" s="211">
        <v>0</v>
      </c>
      <c r="N349" s="211">
        <v>0</v>
      </c>
      <c r="O349" s="214"/>
      <c r="P349" s="214"/>
      <c r="Q349" s="214"/>
      <c r="R349" s="214"/>
      <c r="S349" s="214"/>
      <c r="T349" s="214"/>
      <c r="U349" s="214"/>
      <c r="V349" s="214"/>
      <c r="W349" s="214"/>
      <c r="X349" s="214"/>
    </row>
    <row r="350" spans="1:24" s="7" customFormat="1" ht="37.15" hidden="1" customHeight="1" x14ac:dyDescent="0.25">
      <c r="A350" s="208" t="s">
        <v>234</v>
      </c>
      <c r="B350" s="209" t="s">
        <v>236</v>
      </c>
      <c r="C350" s="208">
        <v>2020</v>
      </c>
      <c r="D350" s="208">
        <v>2026</v>
      </c>
      <c r="E350" s="209" t="s">
        <v>26</v>
      </c>
      <c r="F350" s="210" t="s">
        <v>49</v>
      </c>
      <c r="G350" s="211">
        <f t="shared" ref="G350:G352" si="171">SUM(H350:N350)</f>
        <v>76184</v>
      </c>
      <c r="H350" s="211">
        <f t="shared" ref="H350:N350" si="172">SUM(H351:H352)</f>
        <v>0</v>
      </c>
      <c r="I350" s="211">
        <f t="shared" si="172"/>
        <v>76184</v>
      </c>
      <c r="J350" s="211">
        <f t="shared" si="172"/>
        <v>0</v>
      </c>
      <c r="K350" s="211">
        <f t="shared" si="172"/>
        <v>0</v>
      </c>
      <c r="L350" s="211">
        <f t="shared" si="172"/>
        <v>0</v>
      </c>
      <c r="M350" s="211">
        <f t="shared" si="172"/>
        <v>0</v>
      </c>
      <c r="N350" s="211">
        <f t="shared" si="172"/>
        <v>0</v>
      </c>
      <c r="O350" s="208" t="s">
        <v>48</v>
      </c>
      <c r="P350" s="208" t="s">
        <v>48</v>
      </c>
      <c r="Q350" s="208" t="s">
        <v>48</v>
      </c>
      <c r="R350" s="208" t="s">
        <v>48</v>
      </c>
      <c r="S350" s="208" t="s">
        <v>48</v>
      </c>
      <c r="T350" s="208" t="s">
        <v>48</v>
      </c>
      <c r="U350" s="208" t="s">
        <v>48</v>
      </c>
      <c r="V350" s="208" t="s">
        <v>48</v>
      </c>
      <c r="W350" s="208" t="s">
        <v>48</v>
      </c>
      <c r="X350" s="208" t="s">
        <v>48</v>
      </c>
    </row>
    <row r="351" spans="1:24" s="7" customFormat="1" ht="37.15" hidden="1" customHeight="1" x14ac:dyDescent="0.25">
      <c r="A351" s="212"/>
      <c r="B351" s="213"/>
      <c r="C351" s="212"/>
      <c r="D351" s="212"/>
      <c r="E351" s="213"/>
      <c r="F351" s="210" t="s">
        <v>60</v>
      </c>
      <c r="G351" s="211">
        <f t="shared" si="171"/>
        <v>76184</v>
      </c>
      <c r="H351" s="211">
        <v>0</v>
      </c>
      <c r="I351" s="211">
        <v>76184</v>
      </c>
      <c r="J351" s="211">
        <v>0</v>
      </c>
      <c r="K351" s="211">
        <v>0</v>
      </c>
      <c r="L351" s="211">
        <v>0</v>
      </c>
      <c r="M351" s="211">
        <v>0</v>
      </c>
      <c r="N351" s="211">
        <v>0</v>
      </c>
      <c r="O351" s="212"/>
      <c r="P351" s="212"/>
      <c r="Q351" s="212"/>
      <c r="R351" s="212"/>
      <c r="S351" s="212"/>
      <c r="T351" s="212"/>
      <c r="U351" s="212"/>
      <c r="V351" s="212"/>
      <c r="W351" s="212"/>
      <c r="X351" s="212"/>
    </row>
    <row r="352" spans="1:24" s="7" customFormat="1" ht="37.15" hidden="1" customHeight="1" x14ac:dyDescent="0.25">
      <c r="A352" s="214"/>
      <c r="B352" s="215"/>
      <c r="C352" s="214"/>
      <c r="D352" s="214"/>
      <c r="E352" s="215"/>
      <c r="F352" s="210" t="s">
        <v>61</v>
      </c>
      <c r="G352" s="211">
        <f t="shared" si="171"/>
        <v>0</v>
      </c>
      <c r="H352" s="211">
        <v>0</v>
      </c>
      <c r="I352" s="211">
        <v>0</v>
      </c>
      <c r="J352" s="211">
        <v>0</v>
      </c>
      <c r="K352" s="211">
        <v>0</v>
      </c>
      <c r="L352" s="211">
        <v>0</v>
      </c>
      <c r="M352" s="211">
        <v>0</v>
      </c>
      <c r="N352" s="211">
        <v>0</v>
      </c>
      <c r="O352" s="214"/>
      <c r="P352" s="214"/>
      <c r="Q352" s="214"/>
      <c r="R352" s="214"/>
      <c r="S352" s="214"/>
      <c r="T352" s="214"/>
      <c r="U352" s="214"/>
      <c r="V352" s="214"/>
      <c r="W352" s="214"/>
      <c r="X352" s="214"/>
    </row>
    <row r="353" spans="1:24" s="7" customFormat="1" ht="37.15" hidden="1" customHeight="1" x14ac:dyDescent="0.25">
      <c r="A353" s="208" t="s">
        <v>228</v>
      </c>
      <c r="B353" s="209" t="s">
        <v>238</v>
      </c>
      <c r="C353" s="208">
        <v>2020</v>
      </c>
      <c r="D353" s="208">
        <v>2026</v>
      </c>
      <c r="E353" s="209" t="s">
        <v>26</v>
      </c>
      <c r="F353" s="210" t="s">
        <v>49</v>
      </c>
      <c r="G353" s="211">
        <f t="shared" si="169"/>
        <v>0</v>
      </c>
      <c r="H353" s="211">
        <f>H354+H355</f>
        <v>0</v>
      </c>
      <c r="I353" s="211">
        <f t="shared" ref="I353:N353" si="173">I354+I355</f>
        <v>0</v>
      </c>
      <c r="J353" s="211">
        <f t="shared" si="173"/>
        <v>0</v>
      </c>
      <c r="K353" s="211">
        <f t="shared" si="173"/>
        <v>0</v>
      </c>
      <c r="L353" s="211">
        <f t="shared" si="173"/>
        <v>0</v>
      </c>
      <c r="M353" s="211">
        <f t="shared" si="173"/>
        <v>0</v>
      </c>
      <c r="N353" s="211">
        <f t="shared" si="173"/>
        <v>0</v>
      </c>
      <c r="O353" s="208" t="s">
        <v>34</v>
      </c>
      <c r="P353" s="208" t="s">
        <v>73</v>
      </c>
      <c r="Q353" s="208" t="s">
        <v>48</v>
      </c>
      <c r="R353" s="208">
        <v>0</v>
      </c>
      <c r="S353" s="208">
        <v>0</v>
      </c>
      <c r="T353" s="208">
        <v>0</v>
      </c>
      <c r="U353" s="208">
        <v>0</v>
      </c>
      <c r="V353" s="208">
        <v>0</v>
      </c>
      <c r="W353" s="208">
        <v>0</v>
      </c>
      <c r="X353" s="208">
        <v>0</v>
      </c>
    </row>
    <row r="354" spans="1:24" s="7" customFormat="1" ht="48.75" hidden="1" customHeight="1" x14ac:dyDescent="0.25">
      <c r="A354" s="212" t="s">
        <v>228</v>
      </c>
      <c r="B354" s="213"/>
      <c r="C354" s="212"/>
      <c r="D354" s="212"/>
      <c r="E354" s="213"/>
      <c r="F354" s="210" t="s">
        <v>60</v>
      </c>
      <c r="G354" s="211">
        <f t="shared" si="169"/>
        <v>0</v>
      </c>
      <c r="H354" s="211">
        <f>H357+H360+H363</f>
        <v>0</v>
      </c>
      <c r="I354" s="211">
        <f t="shared" ref="I354:N354" si="174">I357+I360+I363</f>
        <v>0</v>
      </c>
      <c r="J354" s="211">
        <f t="shared" si="174"/>
        <v>0</v>
      </c>
      <c r="K354" s="211">
        <f t="shared" si="174"/>
        <v>0</v>
      </c>
      <c r="L354" s="211">
        <f t="shared" si="174"/>
        <v>0</v>
      </c>
      <c r="M354" s="211">
        <f t="shared" si="174"/>
        <v>0</v>
      </c>
      <c r="N354" s="211">
        <f t="shared" si="174"/>
        <v>0</v>
      </c>
      <c r="O354" s="212"/>
      <c r="P354" s="212"/>
      <c r="Q354" s="212"/>
      <c r="R354" s="212"/>
      <c r="S354" s="212"/>
      <c r="T354" s="212"/>
      <c r="U354" s="212"/>
      <c r="V354" s="212"/>
      <c r="W354" s="212"/>
      <c r="X354" s="212"/>
    </row>
    <row r="355" spans="1:24" s="7" customFormat="1" ht="37.15" hidden="1" customHeight="1" x14ac:dyDescent="0.25">
      <c r="A355" s="214"/>
      <c r="B355" s="215"/>
      <c r="C355" s="214"/>
      <c r="D355" s="214"/>
      <c r="E355" s="215"/>
      <c r="F355" s="210" t="s">
        <v>61</v>
      </c>
      <c r="G355" s="211">
        <f t="shared" si="169"/>
        <v>0</v>
      </c>
      <c r="H355" s="211">
        <f>H358+H361+H364</f>
        <v>0</v>
      </c>
      <c r="I355" s="211">
        <f t="shared" ref="I355:N355" si="175">I358+I361+I364</f>
        <v>0</v>
      </c>
      <c r="J355" s="211">
        <f t="shared" si="175"/>
        <v>0</v>
      </c>
      <c r="K355" s="211">
        <f t="shared" si="175"/>
        <v>0</v>
      </c>
      <c r="L355" s="211">
        <f t="shared" si="175"/>
        <v>0</v>
      </c>
      <c r="M355" s="211">
        <f t="shared" si="175"/>
        <v>0</v>
      </c>
      <c r="N355" s="211">
        <f t="shared" si="175"/>
        <v>0</v>
      </c>
      <c r="O355" s="214"/>
      <c r="P355" s="214"/>
      <c r="Q355" s="214"/>
      <c r="R355" s="214"/>
      <c r="S355" s="214"/>
      <c r="T355" s="214"/>
      <c r="U355" s="214"/>
      <c r="V355" s="214"/>
      <c r="W355" s="214"/>
      <c r="X355" s="214"/>
    </row>
    <row r="356" spans="1:24" s="7" customFormat="1" ht="37.15" hidden="1" customHeight="1" x14ac:dyDescent="0.25">
      <c r="A356" s="208" t="s">
        <v>270</v>
      </c>
      <c r="B356" s="209" t="s">
        <v>235</v>
      </c>
      <c r="C356" s="208">
        <v>2020</v>
      </c>
      <c r="D356" s="208">
        <v>2026</v>
      </c>
      <c r="E356" s="209" t="s">
        <v>26</v>
      </c>
      <c r="F356" s="210" t="s">
        <v>49</v>
      </c>
      <c r="G356" s="211">
        <f t="shared" ref="G356:G358" si="176">SUM(H356:N356)</f>
        <v>0</v>
      </c>
      <c r="H356" s="211">
        <f t="shared" ref="H356:N356" si="177">SUM(H357:H358)</f>
        <v>0</v>
      </c>
      <c r="I356" s="211">
        <f t="shared" si="177"/>
        <v>0</v>
      </c>
      <c r="J356" s="211">
        <f t="shared" si="177"/>
        <v>0</v>
      </c>
      <c r="K356" s="211">
        <f t="shared" si="177"/>
        <v>0</v>
      </c>
      <c r="L356" s="211">
        <f t="shared" si="177"/>
        <v>0</v>
      </c>
      <c r="M356" s="211">
        <f t="shared" si="177"/>
        <v>0</v>
      </c>
      <c r="N356" s="211">
        <f t="shared" si="177"/>
        <v>0</v>
      </c>
      <c r="O356" s="208" t="s">
        <v>48</v>
      </c>
      <c r="P356" s="208" t="s">
        <v>48</v>
      </c>
      <c r="Q356" s="208" t="s">
        <v>48</v>
      </c>
      <c r="R356" s="208" t="s">
        <v>48</v>
      </c>
      <c r="S356" s="208" t="s">
        <v>48</v>
      </c>
      <c r="T356" s="208" t="s">
        <v>48</v>
      </c>
      <c r="U356" s="208" t="s">
        <v>48</v>
      </c>
      <c r="V356" s="208" t="s">
        <v>48</v>
      </c>
      <c r="W356" s="208" t="s">
        <v>48</v>
      </c>
      <c r="X356" s="208" t="s">
        <v>48</v>
      </c>
    </row>
    <row r="357" spans="1:24" s="7" customFormat="1" ht="49.5" hidden="1" customHeight="1" x14ac:dyDescent="0.25">
      <c r="A357" s="212"/>
      <c r="B357" s="213"/>
      <c r="C357" s="212"/>
      <c r="D357" s="212"/>
      <c r="E357" s="213"/>
      <c r="F357" s="210" t="s">
        <v>60</v>
      </c>
      <c r="G357" s="211">
        <f t="shared" si="176"/>
        <v>0</v>
      </c>
      <c r="H357" s="211">
        <v>0</v>
      </c>
      <c r="I357" s="211">
        <v>0</v>
      </c>
      <c r="J357" s="211">
        <v>0</v>
      </c>
      <c r="K357" s="211">
        <v>0</v>
      </c>
      <c r="L357" s="211">
        <v>0</v>
      </c>
      <c r="M357" s="211">
        <v>0</v>
      </c>
      <c r="N357" s="211">
        <v>0</v>
      </c>
      <c r="O357" s="212"/>
      <c r="P357" s="212"/>
      <c r="Q357" s="212"/>
      <c r="R357" s="212"/>
      <c r="S357" s="212"/>
      <c r="T357" s="212"/>
      <c r="U357" s="212"/>
      <c r="V357" s="212"/>
      <c r="W357" s="212"/>
      <c r="X357" s="212"/>
    </row>
    <row r="358" spans="1:24" s="7" customFormat="1" ht="37.15" hidden="1" customHeight="1" x14ac:dyDescent="0.25">
      <c r="A358" s="214"/>
      <c r="B358" s="215"/>
      <c r="C358" s="214"/>
      <c r="D358" s="214"/>
      <c r="E358" s="215"/>
      <c r="F358" s="210" t="s">
        <v>61</v>
      </c>
      <c r="G358" s="211">
        <f t="shared" si="176"/>
        <v>0</v>
      </c>
      <c r="H358" s="211">
        <v>0</v>
      </c>
      <c r="I358" s="211">
        <v>0</v>
      </c>
      <c r="J358" s="211">
        <v>0</v>
      </c>
      <c r="K358" s="211">
        <v>0</v>
      </c>
      <c r="L358" s="211">
        <v>0</v>
      </c>
      <c r="M358" s="211">
        <v>0</v>
      </c>
      <c r="N358" s="211">
        <v>0</v>
      </c>
      <c r="O358" s="214"/>
      <c r="P358" s="214"/>
      <c r="Q358" s="214"/>
      <c r="R358" s="214"/>
      <c r="S358" s="214"/>
      <c r="T358" s="214"/>
      <c r="U358" s="214"/>
      <c r="V358" s="214"/>
      <c r="W358" s="214"/>
      <c r="X358" s="214"/>
    </row>
    <row r="359" spans="1:24" s="7" customFormat="1" ht="37.15" hidden="1" customHeight="1" x14ac:dyDescent="0.25">
      <c r="A359" s="208" t="s">
        <v>271</v>
      </c>
      <c r="B359" s="209" t="s">
        <v>272</v>
      </c>
      <c r="C359" s="208">
        <v>2020</v>
      </c>
      <c r="D359" s="208">
        <v>2026</v>
      </c>
      <c r="E359" s="209" t="s">
        <v>26</v>
      </c>
      <c r="F359" s="210" t="s">
        <v>49</v>
      </c>
      <c r="G359" s="211">
        <f t="shared" ref="G359:G361" si="178">SUM(H359:N359)</f>
        <v>0</v>
      </c>
      <c r="H359" s="211">
        <f t="shared" ref="H359:N359" si="179">SUM(H360:H361)</f>
        <v>0</v>
      </c>
      <c r="I359" s="211">
        <f t="shared" si="179"/>
        <v>0</v>
      </c>
      <c r="J359" s="211">
        <f t="shared" si="179"/>
        <v>0</v>
      </c>
      <c r="K359" s="211">
        <f t="shared" si="179"/>
        <v>0</v>
      </c>
      <c r="L359" s="211">
        <f t="shared" si="179"/>
        <v>0</v>
      </c>
      <c r="M359" s="211">
        <f t="shared" si="179"/>
        <v>0</v>
      </c>
      <c r="N359" s="211">
        <f t="shared" si="179"/>
        <v>0</v>
      </c>
      <c r="O359" s="208" t="s">
        <v>48</v>
      </c>
      <c r="P359" s="208" t="s">
        <v>48</v>
      </c>
      <c r="Q359" s="208" t="s">
        <v>48</v>
      </c>
      <c r="R359" s="208" t="s">
        <v>48</v>
      </c>
      <c r="S359" s="208" t="s">
        <v>48</v>
      </c>
      <c r="T359" s="208" t="s">
        <v>48</v>
      </c>
      <c r="U359" s="208" t="s">
        <v>48</v>
      </c>
      <c r="V359" s="208" t="s">
        <v>48</v>
      </c>
      <c r="W359" s="208" t="s">
        <v>48</v>
      </c>
      <c r="X359" s="208" t="s">
        <v>48</v>
      </c>
    </row>
    <row r="360" spans="1:24" s="7" customFormat="1" ht="37.15" hidden="1" customHeight="1" x14ac:dyDescent="0.25">
      <c r="A360" s="212"/>
      <c r="B360" s="213"/>
      <c r="C360" s="212"/>
      <c r="D360" s="212"/>
      <c r="E360" s="213"/>
      <c r="F360" s="210" t="s">
        <v>60</v>
      </c>
      <c r="G360" s="211">
        <f t="shared" si="178"/>
        <v>0</v>
      </c>
      <c r="H360" s="211">
        <v>0</v>
      </c>
      <c r="I360" s="211">
        <v>0</v>
      </c>
      <c r="J360" s="211">
        <v>0</v>
      </c>
      <c r="K360" s="211">
        <v>0</v>
      </c>
      <c r="L360" s="211">
        <v>0</v>
      </c>
      <c r="M360" s="211">
        <v>0</v>
      </c>
      <c r="N360" s="211">
        <v>0</v>
      </c>
      <c r="O360" s="212"/>
      <c r="P360" s="212"/>
      <c r="Q360" s="212"/>
      <c r="R360" s="212"/>
      <c r="S360" s="212"/>
      <c r="T360" s="212"/>
      <c r="U360" s="212"/>
      <c r="V360" s="212"/>
      <c r="W360" s="212"/>
      <c r="X360" s="212"/>
    </row>
    <row r="361" spans="1:24" s="7" customFormat="1" ht="37.15" hidden="1" customHeight="1" x14ac:dyDescent="0.25">
      <c r="A361" s="214"/>
      <c r="B361" s="215"/>
      <c r="C361" s="214"/>
      <c r="D361" s="214"/>
      <c r="E361" s="215"/>
      <c r="F361" s="210" t="s">
        <v>61</v>
      </c>
      <c r="G361" s="211">
        <f t="shared" si="178"/>
        <v>0</v>
      </c>
      <c r="H361" s="211">
        <v>0</v>
      </c>
      <c r="I361" s="211">
        <v>0</v>
      </c>
      <c r="J361" s="211">
        <v>0</v>
      </c>
      <c r="K361" s="211">
        <v>0</v>
      </c>
      <c r="L361" s="211">
        <v>0</v>
      </c>
      <c r="M361" s="211">
        <v>0</v>
      </c>
      <c r="N361" s="211">
        <v>0</v>
      </c>
      <c r="O361" s="214"/>
      <c r="P361" s="214"/>
      <c r="Q361" s="214"/>
      <c r="R361" s="214"/>
      <c r="S361" s="214"/>
      <c r="T361" s="214"/>
      <c r="U361" s="214"/>
      <c r="V361" s="214"/>
      <c r="W361" s="214"/>
      <c r="X361" s="214"/>
    </row>
    <row r="362" spans="1:24" s="7" customFormat="1" ht="37.15" hidden="1" customHeight="1" x14ac:dyDescent="0.25">
      <c r="A362" s="208" t="s">
        <v>275</v>
      </c>
      <c r="B362" s="209" t="s">
        <v>276</v>
      </c>
      <c r="C362" s="208">
        <v>2020</v>
      </c>
      <c r="D362" s="208">
        <v>2026</v>
      </c>
      <c r="E362" s="209" t="s">
        <v>26</v>
      </c>
      <c r="F362" s="210" t="s">
        <v>49</v>
      </c>
      <c r="G362" s="211">
        <f t="shared" ref="G362:G373" si="180">SUM(H362:N362)</f>
        <v>0</v>
      </c>
      <c r="H362" s="211">
        <f t="shared" ref="H362:N362" si="181">SUM(H363:H364)</f>
        <v>0</v>
      </c>
      <c r="I362" s="211">
        <f t="shared" si="181"/>
        <v>0</v>
      </c>
      <c r="J362" s="211">
        <f t="shared" si="181"/>
        <v>0</v>
      </c>
      <c r="K362" s="211">
        <f t="shared" si="181"/>
        <v>0</v>
      </c>
      <c r="L362" s="211">
        <f t="shared" si="181"/>
        <v>0</v>
      </c>
      <c r="M362" s="211">
        <f t="shared" si="181"/>
        <v>0</v>
      </c>
      <c r="N362" s="211">
        <f t="shared" si="181"/>
        <v>0</v>
      </c>
      <c r="O362" s="208" t="s">
        <v>48</v>
      </c>
      <c r="P362" s="208" t="s">
        <v>48</v>
      </c>
      <c r="Q362" s="208" t="s">
        <v>48</v>
      </c>
      <c r="R362" s="208" t="s">
        <v>48</v>
      </c>
      <c r="S362" s="208" t="s">
        <v>48</v>
      </c>
      <c r="T362" s="208" t="s">
        <v>48</v>
      </c>
      <c r="U362" s="208" t="s">
        <v>48</v>
      </c>
      <c r="V362" s="208" t="s">
        <v>48</v>
      </c>
      <c r="W362" s="208" t="s">
        <v>48</v>
      </c>
      <c r="X362" s="208" t="s">
        <v>48</v>
      </c>
    </row>
    <row r="363" spans="1:24" s="7" customFormat="1" ht="43.5" hidden="1" customHeight="1" x14ac:dyDescent="0.25">
      <c r="A363" s="212"/>
      <c r="B363" s="213"/>
      <c r="C363" s="212"/>
      <c r="D363" s="212"/>
      <c r="E363" s="213"/>
      <c r="F363" s="210" t="s">
        <v>60</v>
      </c>
      <c r="G363" s="211">
        <f t="shared" si="180"/>
        <v>0</v>
      </c>
      <c r="H363" s="211">
        <v>0</v>
      </c>
      <c r="I363" s="211">
        <v>0</v>
      </c>
      <c r="J363" s="211">
        <v>0</v>
      </c>
      <c r="K363" s="211">
        <v>0</v>
      </c>
      <c r="L363" s="211">
        <v>0</v>
      </c>
      <c r="M363" s="211">
        <v>0</v>
      </c>
      <c r="N363" s="211">
        <v>0</v>
      </c>
      <c r="O363" s="212"/>
      <c r="P363" s="212"/>
      <c r="Q363" s="212"/>
      <c r="R363" s="212"/>
      <c r="S363" s="212"/>
      <c r="T363" s="212"/>
      <c r="U363" s="212"/>
      <c r="V363" s="212"/>
      <c r="W363" s="212"/>
      <c r="X363" s="212"/>
    </row>
    <row r="364" spans="1:24" s="7" customFormat="1" ht="37.15" hidden="1" customHeight="1" x14ac:dyDescent="0.25">
      <c r="A364" s="214"/>
      <c r="B364" s="215"/>
      <c r="C364" s="214"/>
      <c r="D364" s="214"/>
      <c r="E364" s="215"/>
      <c r="F364" s="210" t="s">
        <v>61</v>
      </c>
      <c r="G364" s="211">
        <f t="shared" si="180"/>
        <v>0</v>
      </c>
      <c r="H364" s="211">
        <v>0</v>
      </c>
      <c r="I364" s="211">
        <v>0</v>
      </c>
      <c r="J364" s="211">
        <v>0</v>
      </c>
      <c r="K364" s="211">
        <v>0</v>
      </c>
      <c r="L364" s="211">
        <v>0</v>
      </c>
      <c r="M364" s="211">
        <v>0</v>
      </c>
      <c r="N364" s="211">
        <v>0</v>
      </c>
      <c r="O364" s="214"/>
      <c r="P364" s="214"/>
      <c r="Q364" s="214"/>
      <c r="R364" s="214"/>
      <c r="S364" s="214"/>
      <c r="T364" s="214"/>
      <c r="U364" s="214"/>
      <c r="V364" s="214"/>
      <c r="W364" s="214"/>
      <c r="X364" s="214"/>
    </row>
    <row r="365" spans="1:24" s="7" customFormat="1" ht="37.15" hidden="1" customHeight="1" x14ac:dyDescent="0.25">
      <c r="A365" s="208" t="s">
        <v>277</v>
      </c>
      <c r="B365" s="209" t="s">
        <v>281</v>
      </c>
      <c r="C365" s="208">
        <v>2020</v>
      </c>
      <c r="D365" s="208">
        <v>2026</v>
      </c>
      <c r="E365" s="209" t="s">
        <v>26</v>
      </c>
      <c r="F365" s="210" t="s">
        <v>49</v>
      </c>
      <c r="G365" s="211">
        <f t="shared" si="180"/>
        <v>0</v>
      </c>
      <c r="H365" s="211">
        <f>H366+H367</f>
        <v>0</v>
      </c>
      <c r="I365" s="211">
        <f t="shared" ref="I365:N365" si="182">I366+I367</f>
        <v>0</v>
      </c>
      <c r="J365" s="211">
        <f t="shared" si="182"/>
        <v>0</v>
      </c>
      <c r="K365" s="211">
        <f t="shared" si="182"/>
        <v>0</v>
      </c>
      <c r="L365" s="211">
        <f t="shared" si="182"/>
        <v>0</v>
      </c>
      <c r="M365" s="211">
        <f t="shared" si="182"/>
        <v>0</v>
      </c>
      <c r="N365" s="211">
        <f t="shared" si="182"/>
        <v>0</v>
      </c>
      <c r="O365" s="208" t="s">
        <v>34</v>
      </c>
      <c r="P365" s="208" t="s">
        <v>73</v>
      </c>
      <c r="Q365" s="208" t="s">
        <v>48</v>
      </c>
      <c r="R365" s="208">
        <v>0</v>
      </c>
      <c r="S365" s="208">
        <v>0</v>
      </c>
      <c r="T365" s="208">
        <v>0</v>
      </c>
      <c r="U365" s="208">
        <v>0</v>
      </c>
      <c r="V365" s="208">
        <v>0</v>
      </c>
      <c r="W365" s="208">
        <v>0</v>
      </c>
      <c r="X365" s="208">
        <v>0</v>
      </c>
    </row>
    <row r="366" spans="1:24" s="7" customFormat="1" ht="37.15" hidden="1" customHeight="1" x14ac:dyDescent="0.25">
      <c r="A366" s="212" t="s">
        <v>228</v>
      </c>
      <c r="B366" s="213"/>
      <c r="C366" s="212"/>
      <c r="D366" s="212"/>
      <c r="E366" s="213"/>
      <c r="F366" s="210" t="s">
        <v>60</v>
      </c>
      <c r="G366" s="211">
        <f t="shared" si="180"/>
        <v>0</v>
      </c>
      <c r="H366" s="211">
        <f>H369+H372+H375</f>
        <v>0</v>
      </c>
      <c r="I366" s="211">
        <f t="shared" ref="I366:N366" si="183">I369+I372+I375</f>
        <v>0</v>
      </c>
      <c r="J366" s="211">
        <f t="shared" si="183"/>
        <v>0</v>
      </c>
      <c r="K366" s="211">
        <f t="shared" si="183"/>
        <v>0</v>
      </c>
      <c r="L366" s="211">
        <f t="shared" si="183"/>
        <v>0</v>
      </c>
      <c r="M366" s="211">
        <f t="shared" si="183"/>
        <v>0</v>
      </c>
      <c r="N366" s="211">
        <f t="shared" si="183"/>
        <v>0</v>
      </c>
      <c r="O366" s="212"/>
      <c r="P366" s="212"/>
      <c r="Q366" s="212"/>
      <c r="R366" s="212"/>
      <c r="S366" s="212"/>
      <c r="T366" s="212"/>
      <c r="U366" s="212"/>
      <c r="V366" s="212"/>
      <c r="W366" s="212"/>
      <c r="X366" s="212"/>
    </row>
    <row r="367" spans="1:24" s="7" customFormat="1" ht="37.15" hidden="1" customHeight="1" x14ac:dyDescent="0.25">
      <c r="A367" s="214"/>
      <c r="B367" s="215"/>
      <c r="C367" s="214"/>
      <c r="D367" s="214"/>
      <c r="E367" s="215"/>
      <c r="F367" s="210" t="s">
        <v>61</v>
      </c>
      <c r="G367" s="211">
        <f t="shared" si="180"/>
        <v>0</v>
      </c>
      <c r="H367" s="211">
        <f>H370+H373+H376</f>
        <v>0</v>
      </c>
      <c r="I367" s="211">
        <f t="shared" ref="I367:N367" si="184">I370+I373+I376</f>
        <v>0</v>
      </c>
      <c r="J367" s="211">
        <f t="shared" si="184"/>
        <v>0</v>
      </c>
      <c r="K367" s="211">
        <f t="shared" si="184"/>
        <v>0</v>
      </c>
      <c r="L367" s="211">
        <f t="shared" si="184"/>
        <v>0</v>
      </c>
      <c r="M367" s="211">
        <f t="shared" si="184"/>
        <v>0</v>
      </c>
      <c r="N367" s="211">
        <f t="shared" si="184"/>
        <v>0</v>
      </c>
      <c r="O367" s="214"/>
      <c r="P367" s="214"/>
      <c r="Q367" s="214"/>
      <c r="R367" s="214"/>
      <c r="S367" s="214"/>
      <c r="T367" s="214"/>
      <c r="U367" s="214"/>
      <c r="V367" s="214"/>
      <c r="W367" s="214"/>
      <c r="X367" s="214"/>
    </row>
    <row r="368" spans="1:24" s="7" customFormat="1" ht="37.15" hidden="1" customHeight="1" x14ac:dyDescent="0.25">
      <c r="A368" s="208" t="s">
        <v>278</v>
      </c>
      <c r="B368" s="209" t="s">
        <v>282</v>
      </c>
      <c r="C368" s="208">
        <v>2020</v>
      </c>
      <c r="D368" s="208">
        <v>2026</v>
      </c>
      <c r="E368" s="209" t="s">
        <v>26</v>
      </c>
      <c r="F368" s="210" t="s">
        <v>49</v>
      </c>
      <c r="G368" s="211">
        <f t="shared" si="180"/>
        <v>0</v>
      </c>
      <c r="H368" s="211">
        <f t="shared" ref="H368:N368" si="185">SUM(H369:H370)</f>
        <v>0</v>
      </c>
      <c r="I368" s="211">
        <f t="shared" si="185"/>
        <v>0</v>
      </c>
      <c r="J368" s="211">
        <f t="shared" si="185"/>
        <v>0</v>
      </c>
      <c r="K368" s="211">
        <f t="shared" si="185"/>
        <v>0</v>
      </c>
      <c r="L368" s="211">
        <f t="shared" si="185"/>
        <v>0</v>
      </c>
      <c r="M368" s="211">
        <f t="shared" si="185"/>
        <v>0</v>
      </c>
      <c r="N368" s="211">
        <f t="shared" si="185"/>
        <v>0</v>
      </c>
      <c r="O368" s="208" t="s">
        <v>48</v>
      </c>
      <c r="P368" s="208" t="s">
        <v>48</v>
      </c>
      <c r="Q368" s="208" t="s">
        <v>48</v>
      </c>
      <c r="R368" s="208" t="s">
        <v>48</v>
      </c>
      <c r="S368" s="208" t="s">
        <v>48</v>
      </c>
      <c r="T368" s="208" t="s">
        <v>48</v>
      </c>
      <c r="U368" s="208" t="s">
        <v>48</v>
      </c>
      <c r="V368" s="208" t="s">
        <v>48</v>
      </c>
      <c r="W368" s="208" t="s">
        <v>48</v>
      </c>
      <c r="X368" s="208" t="s">
        <v>48</v>
      </c>
    </row>
    <row r="369" spans="1:24" s="7" customFormat="1" ht="37.15" hidden="1" customHeight="1" x14ac:dyDescent="0.25">
      <c r="A369" s="212"/>
      <c r="B369" s="213"/>
      <c r="C369" s="212"/>
      <c r="D369" s="212"/>
      <c r="E369" s="213"/>
      <c r="F369" s="210" t="s">
        <v>60</v>
      </c>
      <c r="G369" s="211">
        <f t="shared" si="180"/>
        <v>0</v>
      </c>
      <c r="H369" s="211">
        <v>0</v>
      </c>
      <c r="I369" s="211">
        <v>0</v>
      </c>
      <c r="J369" s="211">
        <v>0</v>
      </c>
      <c r="K369" s="211">
        <v>0</v>
      </c>
      <c r="L369" s="211">
        <v>0</v>
      </c>
      <c r="M369" s="211">
        <v>0</v>
      </c>
      <c r="N369" s="211">
        <v>0</v>
      </c>
      <c r="O369" s="212"/>
      <c r="P369" s="212"/>
      <c r="Q369" s="212"/>
      <c r="R369" s="212"/>
      <c r="S369" s="212"/>
      <c r="T369" s="212"/>
      <c r="U369" s="212"/>
      <c r="V369" s="212"/>
      <c r="W369" s="212"/>
      <c r="X369" s="212"/>
    </row>
    <row r="370" spans="1:24" s="7" customFormat="1" ht="37.15" hidden="1" customHeight="1" x14ac:dyDescent="0.25">
      <c r="A370" s="214"/>
      <c r="B370" s="215"/>
      <c r="C370" s="214"/>
      <c r="D370" s="214"/>
      <c r="E370" s="215"/>
      <c r="F370" s="210" t="s">
        <v>61</v>
      </c>
      <c r="G370" s="211">
        <f t="shared" si="180"/>
        <v>0</v>
      </c>
      <c r="H370" s="211">
        <v>0</v>
      </c>
      <c r="I370" s="211">
        <v>0</v>
      </c>
      <c r="J370" s="211">
        <v>0</v>
      </c>
      <c r="K370" s="211">
        <v>0</v>
      </c>
      <c r="L370" s="211">
        <v>0</v>
      </c>
      <c r="M370" s="211">
        <v>0</v>
      </c>
      <c r="N370" s="211">
        <v>0</v>
      </c>
      <c r="O370" s="214"/>
      <c r="P370" s="214"/>
      <c r="Q370" s="214"/>
      <c r="R370" s="214"/>
      <c r="S370" s="214"/>
      <c r="T370" s="214"/>
      <c r="U370" s="214"/>
      <c r="V370" s="214"/>
      <c r="W370" s="214"/>
      <c r="X370" s="214"/>
    </row>
    <row r="371" spans="1:24" s="7" customFormat="1" ht="37.15" hidden="1" customHeight="1" x14ac:dyDescent="0.25">
      <c r="A371" s="208" t="s">
        <v>279</v>
      </c>
      <c r="B371" s="209" t="s">
        <v>283</v>
      </c>
      <c r="C371" s="208">
        <v>2020</v>
      </c>
      <c r="D371" s="208">
        <v>2026</v>
      </c>
      <c r="E371" s="209" t="s">
        <v>26</v>
      </c>
      <c r="F371" s="210" t="s">
        <v>49</v>
      </c>
      <c r="G371" s="211">
        <f t="shared" si="180"/>
        <v>0</v>
      </c>
      <c r="H371" s="211">
        <f t="shared" ref="H371:N371" si="186">SUM(H372:H373)</f>
        <v>0</v>
      </c>
      <c r="I371" s="211">
        <f t="shared" si="186"/>
        <v>0</v>
      </c>
      <c r="J371" s="211">
        <f t="shared" si="186"/>
        <v>0</v>
      </c>
      <c r="K371" s="211">
        <f t="shared" si="186"/>
        <v>0</v>
      </c>
      <c r="L371" s="211">
        <f t="shared" si="186"/>
        <v>0</v>
      </c>
      <c r="M371" s="211">
        <f t="shared" si="186"/>
        <v>0</v>
      </c>
      <c r="N371" s="211">
        <f t="shared" si="186"/>
        <v>0</v>
      </c>
      <c r="O371" s="208" t="s">
        <v>48</v>
      </c>
      <c r="P371" s="208" t="s">
        <v>48</v>
      </c>
      <c r="Q371" s="208" t="s">
        <v>48</v>
      </c>
      <c r="R371" s="208" t="s">
        <v>48</v>
      </c>
      <c r="S371" s="208" t="s">
        <v>48</v>
      </c>
      <c r="T371" s="208" t="s">
        <v>48</v>
      </c>
      <c r="U371" s="208" t="s">
        <v>48</v>
      </c>
      <c r="V371" s="208" t="s">
        <v>48</v>
      </c>
      <c r="W371" s="208" t="s">
        <v>48</v>
      </c>
      <c r="X371" s="208" t="s">
        <v>48</v>
      </c>
    </row>
    <row r="372" spans="1:24" s="7" customFormat="1" ht="49.5" hidden="1" customHeight="1" x14ac:dyDescent="0.25">
      <c r="A372" s="212"/>
      <c r="B372" s="213"/>
      <c r="C372" s="212"/>
      <c r="D372" s="212"/>
      <c r="E372" s="213"/>
      <c r="F372" s="210" t="s">
        <v>60</v>
      </c>
      <c r="G372" s="211">
        <f t="shared" si="180"/>
        <v>0</v>
      </c>
      <c r="H372" s="211">
        <v>0</v>
      </c>
      <c r="I372" s="211">
        <v>0</v>
      </c>
      <c r="J372" s="211">
        <v>0</v>
      </c>
      <c r="K372" s="211">
        <v>0</v>
      </c>
      <c r="L372" s="211">
        <v>0</v>
      </c>
      <c r="M372" s="211">
        <v>0</v>
      </c>
      <c r="N372" s="211">
        <v>0</v>
      </c>
      <c r="O372" s="212"/>
      <c r="P372" s="212"/>
      <c r="Q372" s="212"/>
      <c r="R372" s="212"/>
      <c r="S372" s="212"/>
      <c r="T372" s="212"/>
      <c r="U372" s="212"/>
      <c r="V372" s="212"/>
      <c r="W372" s="212"/>
      <c r="X372" s="212"/>
    </row>
    <row r="373" spans="1:24" s="7" customFormat="1" ht="37.15" hidden="1" customHeight="1" x14ac:dyDescent="0.25">
      <c r="A373" s="214"/>
      <c r="B373" s="215"/>
      <c r="C373" s="214"/>
      <c r="D373" s="214"/>
      <c r="E373" s="215"/>
      <c r="F373" s="210" t="s">
        <v>61</v>
      </c>
      <c r="G373" s="211">
        <f t="shared" si="180"/>
        <v>0</v>
      </c>
      <c r="H373" s="211">
        <v>0</v>
      </c>
      <c r="I373" s="211">
        <v>0</v>
      </c>
      <c r="J373" s="211">
        <v>0</v>
      </c>
      <c r="K373" s="211">
        <v>0</v>
      </c>
      <c r="L373" s="211">
        <v>0</v>
      </c>
      <c r="M373" s="211">
        <v>0</v>
      </c>
      <c r="N373" s="211">
        <v>0</v>
      </c>
      <c r="O373" s="214"/>
      <c r="P373" s="214"/>
      <c r="Q373" s="214"/>
      <c r="R373" s="214"/>
      <c r="S373" s="214"/>
      <c r="T373" s="214"/>
      <c r="U373" s="214"/>
      <c r="V373" s="214"/>
      <c r="W373" s="214"/>
      <c r="X373" s="214"/>
    </row>
    <row r="374" spans="1:24" s="7" customFormat="1" ht="37.15" hidden="1" customHeight="1" x14ac:dyDescent="0.25">
      <c r="A374" s="208" t="s">
        <v>280</v>
      </c>
      <c r="B374" s="209" t="s">
        <v>284</v>
      </c>
      <c r="C374" s="208">
        <v>2020</v>
      </c>
      <c r="D374" s="208">
        <v>2026</v>
      </c>
      <c r="E374" s="209" t="s">
        <v>26</v>
      </c>
      <c r="F374" s="210" t="s">
        <v>49</v>
      </c>
      <c r="G374" s="211">
        <f t="shared" ref="G374:G376" si="187">SUM(H374:N374)</f>
        <v>0</v>
      </c>
      <c r="H374" s="211">
        <f t="shared" ref="H374:N374" si="188">SUM(H375:H376)</f>
        <v>0</v>
      </c>
      <c r="I374" s="211">
        <f t="shared" si="188"/>
        <v>0</v>
      </c>
      <c r="J374" s="211">
        <f t="shared" si="188"/>
        <v>0</v>
      </c>
      <c r="K374" s="211">
        <f t="shared" si="188"/>
        <v>0</v>
      </c>
      <c r="L374" s="211">
        <f t="shared" si="188"/>
        <v>0</v>
      </c>
      <c r="M374" s="211">
        <f t="shared" si="188"/>
        <v>0</v>
      </c>
      <c r="N374" s="211">
        <f t="shared" si="188"/>
        <v>0</v>
      </c>
      <c r="O374" s="208" t="s">
        <v>48</v>
      </c>
      <c r="P374" s="208" t="s">
        <v>48</v>
      </c>
      <c r="Q374" s="208" t="s">
        <v>48</v>
      </c>
      <c r="R374" s="208" t="s">
        <v>48</v>
      </c>
      <c r="S374" s="208" t="s">
        <v>48</v>
      </c>
      <c r="T374" s="208" t="s">
        <v>48</v>
      </c>
      <c r="U374" s="208" t="s">
        <v>48</v>
      </c>
      <c r="V374" s="208" t="s">
        <v>48</v>
      </c>
      <c r="W374" s="208" t="s">
        <v>48</v>
      </c>
      <c r="X374" s="208" t="s">
        <v>48</v>
      </c>
    </row>
    <row r="375" spans="1:24" s="7" customFormat="1" ht="49.5" hidden="1" customHeight="1" x14ac:dyDescent="0.25">
      <c r="A375" s="212"/>
      <c r="B375" s="213"/>
      <c r="C375" s="212"/>
      <c r="D375" s="212"/>
      <c r="E375" s="213"/>
      <c r="F375" s="210" t="s">
        <v>60</v>
      </c>
      <c r="G375" s="211">
        <f t="shared" si="187"/>
        <v>0</v>
      </c>
      <c r="H375" s="211">
        <v>0</v>
      </c>
      <c r="I375" s="211">
        <v>0</v>
      </c>
      <c r="J375" s="211">
        <v>0</v>
      </c>
      <c r="K375" s="211">
        <v>0</v>
      </c>
      <c r="L375" s="211">
        <v>0</v>
      </c>
      <c r="M375" s="211">
        <v>0</v>
      </c>
      <c r="N375" s="211">
        <v>0</v>
      </c>
      <c r="O375" s="212"/>
      <c r="P375" s="212"/>
      <c r="Q375" s="212"/>
      <c r="R375" s="212"/>
      <c r="S375" s="212"/>
      <c r="T375" s="212"/>
      <c r="U375" s="212"/>
      <c r="V375" s="212"/>
      <c r="W375" s="212"/>
      <c r="X375" s="212"/>
    </row>
    <row r="376" spans="1:24" s="7" customFormat="1" ht="37.15" hidden="1" customHeight="1" x14ac:dyDescent="0.25">
      <c r="A376" s="214"/>
      <c r="B376" s="215"/>
      <c r="C376" s="214"/>
      <c r="D376" s="214"/>
      <c r="E376" s="215"/>
      <c r="F376" s="210" t="s">
        <v>61</v>
      </c>
      <c r="G376" s="211">
        <f t="shared" si="187"/>
        <v>0</v>
      </c>
      <c r="H376" s="211">
        <v>0</v>
      </c>
      <c r="I376" s="211">
        <v>0</v>
      </c>
      <c r="J376" s="211">
        <v>0</v>
      </c>
      <c r="K376" s="211">
        <v>0</v>
      </c>
      <c r="L376" s="211">
        <v>0</v>
      </c>
      <c r="M376" s="211">
        <v>0</v>
      </c>
      <c r="N376" s="211">
        <v>0</v>
      </c>
      <c r="O376" s="214"/>
      <c r="P376" s="214"/>
      <c r="Q376" s="214"/>
      <c r="R376" s="214"/>
      <c r="S376" s="214"/>
      <c r="T376" s="214"/>
      <c r="U376" s="214"/>
      <c r="V376" s="214"/>
      <c r="W376" s="214"/>
      <c r="X376" s="214"/>
    </row>
    <row r="377" spans="1:24" s="7" customFormat="1" ht="25.9" customHeight="1" x14ac:dyDescent="0.25">
      <c r="A377" s="208">
        <v>85</v>
      </c>
      <c r="B377" s="209" t="s">
        <v>75</v>
      </c>
      <c r="C377" s="208" t="s">
        <v>48</v>
      </c>
      <c r="D377" s="208" t="s">
        <v>48</v>
      </c>
      <c r="E377" s="209" t="s">
        <v>48</v>
      </c>
      <c r="F377" s="210" t="s">
        <v>49</v>
      </c>
      <c r="G377" s="211">
        <f t="shared" ref="G377:N379" si="189">SUM(G233+G209+G206+G194+G185+G323)</f>
        <v>500550542.61000001</v>
      </c>
      <c r="H377" s="211">
        <f t="shared" si="189"/>
        <v>106894339.26999998</v>
      </c>
      <c r="I377" s="211">
        <f t="shared" si="189"/>
        <v>58288320.719999999</v>
      </c>
      <c r="J377" s="211">
        <f t="shared" si="189"/>
        <v>151019461.75</v>
      </c>
      <c r="K377" s="211">
        <f t="shared" si="189"/>
        <v>56190388.270000003</v>
      </c>
      <c r="L377" s="211">
        <f t="shared" si="189"/>
        <v>95126654.739999995</v>
      </c>
      <c r="M377" s="211">
        <f t="shared" si="189"/>
        <v>16515688.93</v>
      </c>
      <c r="N377" s="211">
        <f t="shared" si="189"/>
        <v>16515688.93</v>
      </c>
      <c r="O377" s="208" t="s">
        <v>48</v>
      </c>
      <c r="P377" s="208" t="s">
        <v>48</v>
      </c>
      <c r="Q377" s="208" t="s">
        <v>48</v>
      </c>
      <c r="R377" s="208" t="s">
        <v>48</v>
      </c>
      <c r="S377" s="208" t="s">
        <v>48</v>
      </c>
      <c r="T377" s="208" t="s">
        <v>48</v>
      </c>
      <c r="U377" s="208" t="s">
        <v>48</v>
      </c>
      <c r="V377" s="208" t="s">
        <v>48</v>
      </c>
      <c r="W377" s="208" t="s">
        <v>48</v>
      </c>
      <c r="X377" s="208" t="s">
        <v>48</v>
      </c>
    </row>
    <row r="378" spans="1:24" s="7" customFormat="1" ht="45" x14ac:dyDescent="0.25">
      <c r="A378" s="212"/>
      <c r="B378" s="213"/>
      <c r="C378" s="212"/>
      <c r="D378" s="212"/>
      <c r="E378" s="213"/>
      <c r="F378" s="210" t="s">
        <v>60</v>
      </c>
      <c r="G378" s="211">
        <f t="shared" si="189"/>
        <v>69376968.120000005</v>
      </c>
      <c r="H378" s="211">
        <f t="shared" si="189"/>
        <v>6143107.3399999999</v>
      </c>
      <c r="I378" s="211">
        <f t="shared" si="189"/>
        <v>5980935.8300000001</v>
      </c>
      <c r="J378" s="211">
        <f t="shared" si="189"/>
        <v>8175700.0300000003</v>
      </c>
      <c r="K378" s="211">
        <f t="shared" si="189"/>
        <v>4059702.5300000003</v>
      </c>
      <c r="L378" s="211">
        <f t="shared" si="189"/>
        <v>17496144.530000001</v>
      </c>
      <c r="M378" s="211">
        <f t="shared" si="189"/>
        <v>13760688.93</v>
      </c>
      <c r="N378" s="211">
        <f t="shared" si="189"/>
        <v>13760688.93</v>
      </c>
      <c r="O378" s="212"/>
      <c r="P378" s="212"/>
      <c r="Q378" s="212"/>
      <c r="R378" s="212"/>
      <c r="S378" s="212"/>
      <c r="T378" s="212"/>
      <c r="U378" s="212"/>
      <c r="V378" s="212"/>
      <c r="W378" s="212"/>
      <c r="X378" s="212"/>
    </row>
    <row r="379" spans="1:24" s="7" customFormat="1" ht="36" customHeight="1" x14ac:dyDescent="0.25">
      <c r="A379" s="214"/>
      <c r="B379" s="215"/>
      <c r="C379" s="214"/>
      <c r="D379" s="214"/>
      <c r="E379" s="215"/>
      <c r="F379" s="210" t="s">
        <v>61</v>
      </c>
      <c r="G379" s="211">
        <f t="shared" si="189"/>
        <v>431173574.48999995</v>
      </c>
      <c r="H379" s="211">
        <f t="shared" si="189"/>
        <v>100751231.92999999</v>
      </c>
      <c r="I379" s="211">
        <f t="shared" si="189"/>
        <v>52307384.890000001</v>
      </c>
      <c r="J379" s="211">
        <f t="shared" si="189"/>
        <v>142843761.72</v>
      </c>
      <c r="K379" s="211">
        <f t="shared" si="189"/>
        <v>52130685.740000002</v>
      </c>
      <c r="L379" s="211">
        <f t="shared" si="189"/>
        <v>77630510.209999993</v>
      </c>
      <c r="M379" s="211">
        <f t="shared" si="189"/>
        <v>2755000</v>
      </c>
      <c r="N379" s="211">
        <f t="shared" si="189"/>
        <v>2755000</v>
      </c>
      <c r="O379" s="214"/>
      <c r="P379" s="214"/>
      <c r="Q379" s="214"/>
      <c r="R379" s="214"/>
      <c r="S379" s="214"/>
      <c r="T379" s="214"/>
      <c r="U379" s="214"/>
      <c r="V379" s="214"/>
      <c r="W379" s="214"/>
      <c r="X379" s="214"/>
    </row>
    <row r="380" spans="1:24" s="245" customFormat="1" ht="46.9" hidden="1" customHeight="1" x14ac:dyDescent="0.25">
      <c r="A380" s="241">
        <v>86</v>
      </c>
      <c r="B380" s="242" t="s">
        <v>142</v>
      </c>
      <c r="C380" s="243"/>
      <c r="D380" s="243"/>
      <c r="E380" s="244"/>
      <c r="F380" s="241" t="s">
        <v>48</v>
      </c>
      <c r="G380" s="241" t="s">
        <v>48</v>
      </c>
      <c r="H380" s="241" t="s">
        <v>48</v>
      </c>
      <c r="I380" s="241" t="s">
        <v>48</v>
      </c>
      <c r="J380" s="241" t="s">
        <v>48</v>
      </c>
      <c r="K380" s="241" t="s">
        <v>48</v>
      </c>
      <c r="L380" s="241" t="s">
        <v>48</v>
      </c>
      <c r="M380" s="241" t="s">
        <v>48</v>
      </c>
      <c r="N380" s="241" t="s">
        <v>48</v>
      </c>
      <c r="O380" s="241" t="s">
        <v>48</v>
      </c>
      <c r="P380" s="241" t="s">
        <v>48</v>
      </c>
      <c r="Q380" s="241" t="s">
        <v>48</v>
      </c>
      <c r="R380" s="241" t="s">
        <v>48</v>
      </c>
      <c r="S380" s="241" t="s">
        <v>48</v>
      </c>
      <c r="T380" s="241" t="s">
        <v>48</v>
      </c>
      <c r="U380" s="241" t="s">
        <v>48</v>
      </c>
      <c r="V380" s="241" t="s">
        <v>48</v>
      </c>
      <c r="W380" s="241" t="s">
        <v>48</v>
      </c>
      <c r="X380" s="241" t="s">
        <v>48</v>
      </c>
    </row>
    <row r="381" spans="1:24" s="245" customFormat="1" ht="49.15" hidden="1" customHeight="1" x14ac:dyDescent="0.25">
      <c r="A381" s="246">
        <v>87</v>
      </c>
      <c r="B381" s="210" t="s">
        <v>143</v>
      </c>
      <c r="C381" s="246">
        <v>2020</v>
      </c>
      <c r="D381" s="246">
        <v>2026</v>
      </c>
      <c r="E381" s="241" t="s">
        <v>82</v>
      </c>
      <c r="F381" s="241" t="s">
        <v>48</v>
      </c>
      <c r="G381" s="241" t="s">
        <v>48</v>
      </c>
      <c r="H381" s="241" t="s">
        <v>48</v>
      </c>
      <c r="I381" s="241" t="s">
        <v>48</v>
      </c>
      <c r="J381" s="241" t="s">
        <v>48</v>
      </c>
      <c r="K381" s="241" t="s">
        <v>48</v>
      </c>
      <c r="L381" s="241" t="s">
        <v>48</v>
      </c>
      <c r="M381" s="241" t="s">
        <v>48</v>
      </c>
      <c r="N381" s="241" t="s">
        <v>48</v>
      </c>
      <c r="O381" s="241" t="s">
        <v>48</v>
      </c>
      <c r="P381" s="241" t="s">
        <v>48</v>
      </c>
      <c r="Q381" s="241" t="s">
        <v>48</v>
      </c>
      <c r="R381" s="241" t="s">
        <v>48</v>
      </c>
      <c r="S381" s="241" t="s">
        <v>48</v>
      </c>
      <c r="T381" s="241" t="s">
        <v>48</v>
      </c>
      <c r="U381" s="241" t="s">
        <v>48</v>
      </c>
      <c r="V381" s="241" t="s">
        <v>48</v>
      </c>
      <c r="W381" s="241" t="s">
        <v>48</v>
      </c>
      <c r="X381" s="241" t="s">
        <v>48</v>
      </c>
    </row>
    <row r="382" spans="1:24" s="245" customFormat="1" ht="21.6" hidden="1" customHeight="1" x14ac:dyDescent="0.25">
      <c r="A382" s="216">
        <v>88</v>
      </c>
      <c r="B382" s="209" t="s">
        <v>147</v>
      </c>
      <c r="C382" s="216">
        <v>2020</v>
      </c>
      <c r="D382" s="216">
        <v>2026</v>
      </c>
      <c r="E382" s="208" t="s">
        <v>82</v>
      </c>
      <c r="F382" s="225" t="s">
        <v>49</v>
      </c>
      <c r="G382" s="211">
        <f>SUM(H382:N382)</f>
        <v>77776849.960000008</v>
      </c>
      <c r="H382" s="211">
        <f>H383+H384</f>
        <v>21886579.960000001</v>
      </c>
      <c r="I382" s="211">
        <f t="shared" ref="I382:N382" si="190">I383+I384</f>
        <v>0</v>
      </c>
      <c r="J382" s="211">
        <f t="shared" si="190"/>
        <v>0</v>
      </c>
      <c r="K382" s="211">
        <f t="shared" si="190"/>
        <v>590270</v>
      </c>
      <c r="L382" s="211">
        <f t="shared" si="190"/>
        <v>9800000</v>
      </c>
      <c r="M382" s="211">
        <f t="shared" si="190"/>
        <v>28000000</v>
      </c>
      <c r="N382" s="211">
        <f t="shared" si="190"/>
        <v>17500000</v>
      </c>
      <c r="O382" s="247" t="s">
        <v>77</v>
      </c>
      <c r="P382" s="208" t="s">
        <v>57</v>
      </c>
      <c r="Q382" s="208">
        <f>SUM(R382:X384)</f>
        <v>12.6</v>
      </c>
      <c r="R382" s="208">
        <v>3.2</v>
      </c>
      <c r="S382" s="208">
        <v>0</v>
      </c>
      <c r="T382" s="208">
        <v>0</v>
      </c>
      <c r="U382" s="208">
        <v>1.5</v>
      </c>
      <c r="V382" s="208">
        <v>1.4</v>
      </c>
      <c r="W382" s="208">
        <v>4</v>
      </c>
      <c r="X382" s="208">
        <v>2.5</v>
      </c>
    </row>
    <row r="383" spans="1:24" s="245" customFormat="1" ht="45" hidden="1" x14ac:dyDescent="0.25">
      <c r="A383" s="217"/>
      <c r="B383" s="213"/>
      <c r="C383" s="217"/>
      <c r="D383" s="217"/>
      <c r="E383" s="212"/>
      <c r="F383" s="225" t="s">
        <v>60</v>
      </c>
      <c r="G383" s="211">
        <f>SUM(H383:N383)</f>
        <v>3961849.96</v>
      </c>
      <c r="H383" s="211">
        <v>606579.96</v>
      </c>
      <c r="I383" s="211">
        <v>0</v>
      </c>
      <c r="J383" s="211">
        <v>0</v>
      </c>
      <c r="K383" s="211">
        <v>590270</v>
      </c>
      <c r="L383" s="211">
        <v>490000</v>
      </c>
      <c r="M383" s="211">
        <v>1400000</v>
      </c>
      <c r="N383" s="211">
        <v>875000</v>
      </c>
      <c r="O383" s="248"/>
      <c r="P383" s="212"/>
      <c r="Q383" s="212"/>
      <c r="R383" s="212"/>
      <c r="S383" s="212"/>
      <c r="T383" s="212"/>
      <c r="U383" s="212"/>
      <c r="V383" s="212"/>
      <c r="W383" s="212"/>
      <c r="X383" s="212"/>
    </row>
    <row r="384" spans="1:24" s="245" customFormat="1" ht="32.450000000000003" hidden="1" customHeight="1" x14ac:dyDescent="0.25">
      <c r="A384" s="218"/>
      <c r="B384" s="215"/>
      <c r="C384" s="218"/>
      <c r="D384" s="218"/>
      <c r="E384" s="214"/>
      <c r="F384" s="210" t="s">
        <v>61</v>
      </c>
      <c r="G384" s="211">
        <f>SUM(H384:N384)</f>
        <v>73815000</v>
      </c>
      <c r="H384" s="211">
        <v>21280000</v>
      </c>
      <c r="I384" s="211">
        <v>0</v>
      </c>
      <c r="J384" s="211">
        <v>0</v>
      </c>
      <c r="K384" s="211">
        <v>0</v>
      </c>
      <c r="L384" s="211">
        <v>9310000</v>
      </c>
      <c r="M384" s="211">
        <v>26600000</v>
      </c>
      <c r="N384" s="211">
        <v>16625000</v>
      </c>
      <c r="O384" s="249"/>
      <c r="P384" s="214"/>
      <c r="Q384" s="214"/>
      <c r="R384" s="214"/>
      <c r="S384" s="214"/>
      <c r="T384" s="214"/>
      <c r="U384" s="214"/>
      <c r="V384" s="214"/>
      <c r="W384" s="214"/>
      <c r="X384" s="214"/>
    </row>
    <row r="385" spans="1:24" s="245" customFormat="1" ht="19.149999999999999" hidden="1" customHeight="1" x14ac:dyDescent="0.25">
      <c r="A385" s="216">
        <v>89</v>
      </c>
      <c r="B385" s="209" t="s">
        <v>148</v>
      </c>
      <c r="C385" s="216">
        <v>2020</v>
      </c>
      <c r="D385" s="216">
        <v>2026</v>
      </c>
      <c r="E385" s="208" t="s">
        <v>82</v>
      </c>
      <c r="F385" s="225" t="s">
        <v>49</v>
      </c>
      <c r="G385" s="211">
        <f t="shared" ref="G385:G402" si="191">SUM(H385:N385)</f>
        <v>20130020.840000004</v>
      </c>
      <c r="H385" s="211">
        <f>SUM(H386:H387)</f>
        <v>5838889.6399999997</v>
      </c>
      <c r="I385" s="211">
        <f t="shared" ref="I385:N385" si="192">SUM(I386:I387)</f>
        <v>855096</v>
      </c>
      <c r="J385" s="211">
        <f t="shared" si="192"/>
        <v>299342</v>
      </c>
      <c r="K385" s="211">
        <f t="shared" si="192"/>
        <v>6299635.6900000004</v>
      </c>
      <c r="L385" s="211">
        <f t="shared" si="192"/>
        <v>2279019.17</v>
      </c>
      <c r="M385" s="211">
        <f t="shared" si="192"/>
        <v>2279019.17</v>
      </c>
      <c r="N385" s="211">
        <f t="shared" si="192"/>
        <v>2279019.17</v>
      </c>
      <c r="O385" s="208" t="s">
        <v>48</v>
      </c>
      <c r="P385" s="208" t="s">
        <v>48</v>
      </c>
      <c r="Q385" s="208" t="s">
        <v>48</v>
      </c>
      <c r="R385" s="208" t="s">
        <v>48</v>
      </c>
      <c r="S385" s="208" t="s">
        <v>48</v>
      </c>
      <c r="T385" s="208" t="s">
        <v>48</v>
      </c>
      <c r="U385" s="208" t="s">
        <v>48</v>
      </c>
      <c r="V385" s="208" t="s">
        <v>48</v>
      </c>
      <c r="W385" s="208" t="s">
        <v>48</v>
      </c>
      <c r="X385" s="208" t="s">
        <v>48</v>
      </c>
    </row>
    <row r="386" spans="1:24" s="245" customFormat="1" ht="45" hidden="1" x14ac:dyDescent="0.25">
      <c r="A386" s="217"/>
      <c r="B386" s="213"/>
      <c r="C386" s="217"/>
      <c r="D386" s="217"/>
      <c r="E386" s="212"/>
      <c r="F386" s="225" t="s">
        <v>60</v>
      </c>
      <c r="G386" s="211">
        <f t="shared" si="191"/>
        <v>19960368.840000004</v>
      </c>
      <c r="H386" s="211">
        <v>5669237.6399999997</v>
      </c>
      <c r="I386" s="211">
        <v>855096</v>
      </c>
      <c r="J386" s="211">
        <v>299342</v>
      </c>
      <c r="K386" s="211">
        <v>6299635.6900000004</v>
      </c>
      <c r="L386" s="211">
        <v>2279019.17</v>
      </c>
      <c r="M386" s="211">
        <v>2279019.17</v>
      </c>
      <c r="N386" s="211">
        <v>2279019.17</v>
      </c>
      <c r="O386" s="212"/>
      <c r="P386" s="212"/>
      <c r="Q386" s="212"/>
      <c r="R386" s="212"/>
      <c r="S386" s="212"/>
      <c r="T386" s="212"/>
      <c r="U386" s="212"/>
      <c r="V386" s="212"/>
      <c r="W386" s="212"/>
      <c r="X386" s="212"/>
    </row>
    <row r="387" spans="1:24" s="245" customFormat="1" ht="33.75" hidden="1" x14ac:dyDescent="0.25">
      <c r="A387" s="218"/>
      <c r="B387" s="215"/>
      <c r="C387" s="218"/>
      <c r="D387" s="218"/>
      <c r="E387" s="214"/>
      <c r="F387" s="210" t="s">
        <v>61</v>
      </c>
      <c r="G387" s="211">
        <f t="shared" si="191"/>
        <v>169652</v>
      </c>
      <c r="H387" s="211">
        <v>169652</v>
      </c>
      <c r="I387" s="211">
        <v>0</v>
      </c>
      <c r="J387" s="211">
        <v>0</v>
      </c>
      <c r="K387" s="211">
        <v>0</v>
      </c>
      <c r="L387" s="211">
        <v>0</v>
      </c>
      <c r="M387" s="211">
        <v>0</v>
      </c>
      <c r="N387" s="211">
        <v>0</v>
      </c>
      <c r="O387" s="214"/>
      <c r="P387" s="214"/>
      <c r="Q387" s="214"/>
      <c r="R387" s="214"/>
      <c r="S387" s="214"/>
      <c r="T387" s="214"/>
      <c r="U387" s="214"/>
      <c r="V387" s="214"/>
      <c r="W387" s="214"/>
      <c r="X387" s="214"/>
    </row>
    <row r="388" spans="1:24" s="245" customFormat="1" ht="24" hidden="1" customHeight="1" x14ac:dyDescent="0.25">
      <c r="A388" s="216">
        <v>90</v>
      </c>
      <c r="B388" s="209" t="s">
        <v>149</v>
      </c>
      <c r="C388" s="216">
        <v>2020</v>
      </c>
      <c r="D388" s="216">
        <v>2026</v>
      </c>
      <c r="E388" s="208" t="s">
        <v>30</v>
      </c>
      <c r="F388" s="225" t="s">
        <v>49</v>
      </c>
      <c r="G388" s="211">
        <f t="shared" si="191"/>
        <v>7720219.5600000005</v>
      </c>
      <c r="H388" s="211">
        <f>SUM(H389:H390)</f>
        <v>1000000</v>
      </c>
      <c r="I388" s="211">
        <f t="shared" ref="I388:N388" si="193">SUM(I389:I390)</f>
        <v>960000</v>
      </c>
      <c r="J388" s="211">
        <f t="shared" si="193"/>
        <v>1310219.56</v>
      </c>
      <c r="K388" s="211">
        <f t="shared" si="193"/>
        <v>1500000</v>
      </c>
      <c r="L388" s="211">
        <f t="shared" si="193"/>
        <v>1000000</v>
      </c>
      <c r="M388" s="211">
        <f t="shared" si="193"/>
        <v>970000</v>
      </c>
      <c r="N388" s="211">
        <f t="shared" si="193"/>
        <v>980000</v>
      </c>
      <c r="O388" s="208" t="s">
        <v>48</v>
      </c>
      <c r="P388" s="208" t="s">
        <v>48</v>
      </c>
      <c r="Q388" s="208" t="s">
        <v>48</v>
      </c>
      <c r="R388" s="208" t="s">
        <v>48</v>
      </c>
      <c r="S388" s="208" t="s">
        <v>48</v>
      </c>
      <c r="T388" s="208" t="s">
        <v>48</v>
      </c>
      <c r="U388" s="208" t="s">
        <v>48</v>
      </c>
      <c r="V388" s="208" t="s">
        <v>48</v>
      </c>
      <c r="W388" s="208" t="s">
        <v>48</v>
      </c>
      <c r="X388" s="208" t="s">
        <v>48</v>
      </c>
    </row>
    <row r="389" spans="1:24" s="245" customFormat="1" ht="45" hidden="1" x14ac:dyDescent="0.25">
      <c r="A389" s="217"/>
      <c r="B389" s="213"/>
      <c r="C389" s="217"/>
      <c r="D389" s="217"/>
      <c r="E389" s="212"/>
      <c r="F389" s="225" t="s">
        <v>60</v>
      </c>
      <c r="G389" s="211">
        <f>SUM(H388:N388)</f>
        <v>7720219.5600000005</v>
      </c>
      <c r="H389" s="211">
        <v>1000000</v>
      </c>
      <c r="I389" s="211">
        <v>960000</v>
      </c>
      <c r="J389" s="211">
        <v>1310219.56</v>
      </c>
      <c r="K389" s="211">
        <v>1500000</v>
      </c>
      <c r="L389" s="211">
        <v>1000000</v>
      </c>
      <c r="M389" s="211">
        <v>970000</v>
      </c>
      <c r="N389" s="211">
        <v>980000</v>
      </c>
      <c r="O389" s="212"/>
      <c r="P389" s="212"/>
      <c r="Q389" s="212"/>
      <c r="R389" s="212"/>
      <c r="S389" s="212"/>
      <c r="T389" s="212"/>
      <c r="U389" s="212"/>
      <c r="V389" s="212"/>
      <c r="W389" s="212"/>
      <c r="X389" s="212"/>
    </row>
    <row r="390" spans="1:24" s="245" customFormat="1" ht="33.75" hidden="1" x14ac:dyDescent="0.25">
      <c r="A390" s="218"/>
      <c r="B390" s="215"/>
      <c r="C390" s="218"/>
      <c r="D390" s="218"/>
      <c r="E390" s="214"/>
      <c r="F390" s="210" t="s">
        <v>61</v>
      </c>
      <c r="G390" s="211">
        <f t="shared" si="191"/>
        <v>0</v>
      </c>
      <c r="H390" s="211">
        <v>0</v>
      </c>
      <c r="I390" s="211">
        <v>0</v>
      </c>
      <c r="J390" s="211">
        <v>0</v>
      </c>
      <c r="K390" s="211">
        <v>0</v>
      </c>
      <c r="L390" s="211">
        <v>0</v>
      </c>
      <c r="M390" s="211">
        <v>0</v>
      </c>
      <c r="N390" s="211">
        <v>0</v>
      </c>
      <c r="O390" s="214"/>
      <c r="P390" s="214"/>
      <c r="Q390" s="214"/>
      <c r="R390" s="214"/>
      <c r="S390" s="214"/>
      <c r="T390" s="214"/>
      <c r="U390" s="214"/>
      <c r="V390" s="214"/>
      <c r="W390" s="214"/>
      <c r="X390" s="214"/>
    </row>
    <row r="391" spans="1:24" s="245" customFormat="1" ht="22.9" hidden="1" customHeight="1" x14ac:dyDescent="0.25">
      <c r="A391" s="216">
        <v>91</v>
      </c>
      <c r="B391" s="209" t="s">
        <v>344</v>
      </c>
      <c r="C391" s="216">
        <v>2020</v>
      </c>
      <c r="D391" s="216">
        <v>2026</v>
      </c>
      <c r="E391" s="208" t="s">
        <v>82</v>
      </c>
      <c r="F391" s="210" t="s">
        <v>49</v>
      </c>
      <c r="G391" s="211">
        <f t="shared" si="191"/>
        <v>130035223.66</v>
      </c>
      <c r="H391" s="211">
        <f>H392+H393</f>
        <v>11753189.810000001</v>
      </c>
      <c r="I391" s="211">
        <f t="shared" ref="I391:N391" si="194">I392+I393</f>
        <v>18362433.289999999</v>
      </c>
      <c r="J391" s="211">
        <f>J392+J393</f>
        <v>18147229.719999999</v>
      </c>
      <c r="K391" s="211">
        <f t="shared" si="194"/>
        <v>16880333.739999998</v>
      </c>
      <c r="L391" s="211">
        <f t="shared" si="194"/>
        <v>27396079.100000001</v>
      </c>
      <c r="M391" s="211">
        <f t="shared" si="194"/>
        <v>18747979</v>
      </c>
      <c r="N391" s="211">
        <f t="shared" si="194"/>
        <v>18747979</v>
      </c>
      <c r="O391" s="208" t="s">
        <v>144</v>
      </c>
      <c r="P391" s="208" t="s">
        <v>56</v>
      </c>
      <c r="Q391" s="208">
        <v>90</v>
      </c>
      <c r="R391" s="208">
        <v>90</v>
      </c>
      <c r="S391" s="208">
        <v>90</v>
      </c>
      <c r="T391" s="208">
        <v>90</v>
      </c>
      <c r="U391" s="208">
        <v>90</v>
      </c>
      <c r="V391" s="208">
        <v>90</v>
      </c>
      <c r="W391" s="208">
        <v>90</v>
      </c>
      <c r="X391" s="208">
        <v>90</v>
      </c>
    </row>
    <row r="392" spans="1:24" s="245" customFormat="1" ht="45" hidden="1" x14ac:dyDescent="0.25">
      <c r="A392" s="217"/>
      <c r="B392" s="213"/>
      <c r="C392" s="217"/>
      <c r="D392" s="217"/>
      <c r="E392" s="212"/>
      <c r="F392" s="210" t="s">
        <v>60</v>
      </c>
      <c r="G392" s="211">
        <f>SUM(H392:N392)</f>
        <v>16105166.909999998</v>
      </c>
      <c r="H392" s="211">
        <v>951385.81</v>
      </c>
      <c r="I392" s="211">
        <v>4756839.76</v>
      </c>
      <c r="J392" s="211">
        <v>2678126.7400000002</v>
      </c>
      <c r="K392" s="211">
        <v>844016.7</v>
      </c>
      <c r="L392" s="211">
        <v>5000000</v>
      </c>
      <c r="M392" s="211">
        <v>937398.95000000007</v>
      </c>
      <c r="N392" s="211">
        <v>937398.95000000007</v>
      </c>
      <c r="O392" s="212"/>
      <c r="P392" s="212"/>
      <c r="Q392" s="212"/>
      <c r="R392" s="212"/>
      <c r="S392" s="212"/>
      <c r="T392" s="212"/>
      <c r="U392" s="212"/>
      <c r="V392" s="212"/>
      <c r="W392" s="212"/>
      <c r="X392" s="212"/>
    </row>
    <row r="393" spans="1:24" s="245" customFormat="1" ht="33.75" hidden="1" x14ac:dyDescent="0.25">
      <c r="A393" s="218"/>
      <c r="B393" s="215"/>
      <c r="C393" s="218"/>
      <c r="D393" s="218"/>
      <c r="E393" s="214"/>
      <c r="F393" s="210" t="s">
        <v>61</v>
      </c>
      <c r="G393" s="211">
        <f t="shared" si="191"/>
        <v>113930056.75</v>
      </c>
      <c r="H393" s="211">
        <v>10801804</v>
      </c>
      <c r="I393" s="211">
        <v>13605593.529999999</v>
      </c>
      <c r="J393" s="211">
        <v>15469102.98</v>
      </c>
      <c r="K393" s="211">
        <v>16036317.039999999</v>
      </c>
      <c r="L393" s="211">
        <v>22396079.100000001</v>
      </c>
      <c r="M393" s="211">
        <v>17810580.050000001</v>
      </c>
      <c r="N393" s="211">
        <v>17810580.050000001</v>
      </c>
      <c r="O393" s="214"/>
      <c r="P393" s="214"/>
      <c r="Q393" s="214"/>
      <c r="R393" s="214"/>
      <c r="S393" s="214"/>
      <c r="T393" s="214"/>
      <c r="U393" s="214"/>
      <c r="V393" s="214"/>
      <c r="W393" s="214"/>
      <c r="X393" s="214"/>
    </row>
    <row r="394" spans="1:24" s="245" customFormat="1" ht="14.45" hidden="1" customHeight="1" x14ac:dyDescent="0.25">
      <c r="A394" s="216">
        <v>92</v>
      </c>
      <c r="B394" s="209" t="s">
        <v>150</v>
      </c>
      <c r="C394" s="216">
        <v>2020</v>
      </c>
      <c r="D394" s="216">
        <v>2026</v>
      </c>
      <c r="E394" s="208" t="s">
        <v>82</v>
      </c>
      <c r="F394" s="210" t="s">
        <v>49</v>
      </c>
      <c r="G394" s="211">
        <f>H394+I394+J394+K394+L394+M394+N394</f>
        <v>76190</v>
      </c>
      <c r="H394" s="211">
        <f>H395+H396</f>
        <v>9000</v>
      </c>
      <c r="I394" s="211">
        <f t="shared" ref="I394:N394" si="195">I395+I396</f>
        <v>8000</v>
      </c>
      <c r="J394" s="211">
        <f t="shared" si="195"/>
        <v>17000</v>
      </c>
      <c r="K394" s="211">
        <f t="shared" si="195"/>
        <v>18190</v>
      </c>
      <c r="L394" s="211">
        <f t="shared" si="195"/>
        <v>8000</v>
      </c>
      <c r="M394" s="211">
        <f t="shared" si="195"/>
        <v>8000</v>
      </c>
      <c r="N394" s="211">
        <f t="shared" si="195"/>
        <v>8000</v>
      </c>
      <c r="O394" s="208" t="s">
        <v>145</v>
      </c>
      <c r="P394" s="208" t="s">
        <v>146</v>
      </c>
      <c r="Q394" s="208">
        <v>700</v>
      </c>
      <c r="R394" s="208">
        <v>100</v>
      </c>
      <c r="S394" s="208">
        <v>100</v>
      </c>
      <c r="T394" s="208">
        <v>100</v>
      </c>
      <c r="U394" s="208">
        <v>100</v>
      </c>
      <c r="V394" s="208">
        <v>100</v>
      </c>
      <c r="W394" s="208">
        <v>100</v>
      </c>
      <c r="X394" s="208">
        <v>100</v>
      </c>
    </row>
    <row r="395" spans="1:24" s="245" customFormat="1" ht="45" hidden="1" x14ac:dyDescent="0.25">
      <c r="A395" s="217"/>
      <c r="B395" s="213"/>
      <c r="C395" s="217"/>
      <c r="D395" s="217"/>
      <c r="E395" s="212"/>
      <c r="F395" s="210" t="s">
        <v>60</v>
      </c>
      <c r="G395" s="211">
        <f>H395+I395+J395+K395+L395+M395+N395</f>
        <v>76190</v>
      </c>
      <c r="H395" s="211">
        <v>9000</v>
      </c>
      <c r="I395" s="211">
        <v>8000</v>
      </c>
      <c r="J395" s="211">
        <v>17000</v>
      </c>
      <c r="K395" s="211">
        <v>18190</v>
      </c>
      <c r="L395" s="211">
        <v>8000</v>
      </c>
      <c r="M395" s="211">
        <v>8000</v>
      </c>
      <c r="N395" s="211">
        <v>8000</v>
      </c>
      <c r="O395" s="212"/>
      <c r="P395" s="212"/>
      <c r="Q395" s="212"/>
      <c r="R395" s="212"/>
      <c r="S395" s="212"/>
      <c r="T395" s="212"/>
      <c r="U395" s="212"/>
      <c r="V395" s="212"/>
      <c r="W395" s="212"/>
      <c r="X395" s="212"/>
    </row>
    <row r="396" spans="1:24" s="245" customFormat="1" ht="33" hidden="1" customHeight="1" x14ac:dyDescent="0.25">
      <c r="A396" s="218"/>
      <c r="B396" s="215"/>
      <c r="C396" s="218"/>
      <c r="D396" s="218"/>
      <c r="E396" s="214"/>
      <c r="F396" s="210" t="s">
        <v>61</v>
      </c>
      <c r="G396" s="211">
        <f>H396+I396+J396+K396+L396+M396+N396</f>
        <v>0</v>
      </c>
      <c r="H396" s="211">
        <v>0</v>
      </c>
      <c r="I396" s="211">
        <v>0</v>
      </c>
      <c r="J396" s="211">
        <v>0</v>
      </c>
      <c r="K396" s="211">
        <v>0</v>
      </c>
      <c r="L396" s="211">
        <v>0</v>
      </c>
      <c r="M396" s="211">
        <v>0</v>
      </c>
      <c r="N396" s="211">
        <v>0</v>
      </c>
      <c r="O396" s="214"/>
      <c r="P396" s="214"/>
      <c r="Q396" s="214"/>
      <c r="R396" s="214"/>
      <c r="S396" s="214"/>
      <c r="T396" s="214"/>
      <c r="U396" s="214"/>
      <c r="V396" s="214"/>
      <c r="W396" s="214"/>
      <c r="X396" s="214"/>
    </row>
    <row r="397" spans="1:24" s="245" customFormat="1" ht="33" hidden="1" customHeight="1" x14ac:dyDescent="0.25">
      <c r="A397" s="216" t="s">
        <v>291</v>
      </c>
      <c r="B397" s="209" t="s">
        <v>292</v>
      </c>
      <c r="C397" s="216">
        <v>2020</v>
      </c>
      <c r="D397" s="216">
        <v>2026</v>
      </c>
      <c r="E397" s="208" t="s">
        <v>82</v>
      </c>
      <c r="F397" s="210" t="s">
        <v>49</v>
      </c>
      <c r="G397" s="211">
        <f t="shared" ref="G397:G399" si="196">H397+I397+J397+K397+L397+M397+N397</f>
        <v>20946.16</v>
      </c>
      <c r="H397" s="211">
        <f>H398+H399</f>
        <v>0</v>
      </c>
      <c r="I397" s="211">
        <f t="shared" ref="I397:N397" si="197">I398+I399</f>
        <v>0</v>
      </c>
      <c r="J397" s="211">
        <f t="shared" si="197"/>
        <v>0</v>
      </c>
      <c r="K397" s="211">
        <f t="shared" si="197"/>
        <v>8656.9</v>
      </c>
      <c r="L397" s="211">
        <f t="shared" si="197"/>
        <v>6144.63</v>
      </c>
      <c r="M397" s="211">
        <f t="shared" si="197"/>
        <v>6144.63</v>
      </c>
      <c r="N397" s="211">
        <f t="shared" si="197"/>
        <v>0</v>
      </c>
      <c r="O397" s="208" t="s">
        <v>226</v>
      </c>
      <c r="P397" s="208" t="s">
        <v>56</v>
      </c>
      <c r="Q397" s="208">
        <v>100</v>
      </c>
      <c r="R397" s="208">
        <v>0</v>
      </c>
      <c r="S397" s="208">
        <v>0</v>
      </c>
      <c r="T397" s="208">
        <v>0</v>
      </c>
      <c r="U397" s="208">
        <v>100</v>
      </c>
      <c r="V397" s="208">
        <v>100</v>
      </c>
      <c r="W397" s="208">
        <v>100</v>
      </c>
      <c r="X397" s="208">
        <v>0</v>
      </c>
    </row>
    <row r="398" spans="1:24" s="245" customFormat="1" ht="33" hidden="1" customHeight="1" x14ac:dyDescent="0.25">
      <c r="A398" s="217"/>
      <c r="B398" s="213"/>
      <c r="C398" s="217"/>
      <c r="D398" s="217"/>
      <c r="E398" s="212"/>
      <c r="F398" s="210" t="s">
        <v>60</v>
      </c>
      <c r="G398" s="211">
        <f t="shared" si="196"/>
        <v>0</v>
      </c>
      <c r="H398" s="211">
        <v>0</v>
      </c>
      <c r="I398" s="211">
        <v>0</v>
      </c>
      <c r="J398" s="211">
        <v>0</v>
      </c>
      <c r="K398" s="211">
        <v>0</v>
      </c>
      <c r="L398" s="211">
        <v>0</v>
      </c>
      <c r="M398" s="211">
        <v>0</v>
      </c>
      <c r="N398" s="211">
        <v>0</v>
      </c>
      <c r="O398" s="212"/>
      <c r="P398" s="212"/>
      <c r="Q398" s="212"/>
      <c r="R398" s="212"/>
      <c r="S398" s="212"/>
      <c r="T398" s="212"/>
      <c r="U398" s="212"/>
      <c r="V398" s="212"/>
      <c r="W398" s="212"/>
      <c r="X398" s="212"/>
    </row>
    <row r="399" spans="1:24" s="245" customFormat="1" ht="33" hidden="1" customHeight="1" x14ac:dyDescent="0.25">
      <c r="A399" s="218"/>
      <c r="B399" s="215"/>
      <c r="C399" s="218"/>
      <c r="D399" s="218"/>
      <c r="E399" s="214"/>
      <c r="F399" s="210" t="s">
        <v>61</v>
      </c>
      <c r="G399" s="211">
        <f t="shared" si="196"/>
        <v>20946.16</v>
      </c>
      <c r="H399" s="211">
        <v>0</v>
      </c>
      <c r="I399" s="211">
        <v>0</v>
      </c>
      <c r="J399" s="211">
        <v>0</v>
      </c>
      <c r="K399" s="211">
        <v>8656.9</v>
      </c>
      <c r="L399" s="211">
        <v>6144.63</v>
      </c>
      <c r="M399" s="211">
        <v>6144.63</v>
      </c>
      <c r="N399" s="211">
        <v>0</v>
      </c>
      <c r="O399" s="214"/>
      <c r="P399" s="214"/>
      <c r="Q399" s="214"/>
      <c r="R399" s="214"/>
      <c r="S399" s="214"/>
      <c r="T399" s="214"/>
      <c r="U399" s="214"/>
      <c r="V399" s="214"/>
      <c r="W399" s="214"/>
      <c r="X399" s="214"/>
    </row>
    <row r="400" spans="1:24" s="245" customFormat="1" ht="22.9" hidden="1" customHeight="1" x14ac:dyDescent="0.25">
      <c r="A400" s="216">
        <v>93</v>
      </c>
      <c r="B400" s="209" t="s">
        <v>76</v>
      </c>
      <c r="C400" s="216" t="s">
        <v>48</v>
      </c>
      <c r="D400" s="216" t="s">
        <v>48</v>
      </c>
      <c r="E400" s="216" t="s">
        <v>48</v>
      </c>
      <c r="F400" s="225" t="s">
        <v>49</v>
      </c>
      <c r="G400" s="211">
        <f t="shared" si="191"/>
        <v>235759450.17999998</v>
      </c>
      <c r="H400" s="211">
        <f>H401+H402</f>
        <v>40487659.409999996</v>
      </c>
      <c r="I400" s="211">
        <f t="shared" ref="I400:N400" si="198">I401+I402</f>
        <v>20185529.289999999</v>
      </c>
      <c r="J400" s="211">
        <f t="shared" si="198"/>
        <v>19773791.280000001</v>
      </c>
      <c r="K400" s="211">
        <f t="shared" si="198"/>
        <v>25297086.329999998</v>
      </c>
      <c r="L400" s="211">
        <f t="shared" si="198"/>
        <v>40489242.899999999</v>
      </c>
      <c r="M400" s="211">
        <f t="shared" si="198"/>
        <v>50011142.799999997</v>
      </c>
      <c r="N400" s="211">
        <f t="shared" si="198"/>
        <v>39514998.169999994</v>
      </c>
      <c r="O400" s="246" t="s">
        <v>48</v>
      </c>
      <c r="P400" s="246" t="s">
        <v>48</v>
      </c>
      <c r="Q400" s="246" t="s">
        <v>48</v>
      </c>
      <c r="R400" s="246" t="s">
        <v>48</v>
      </c>
      <c r="S400" s="246" t="s">
        <v>48</v>
      </c>
      <c r="T400" s="246" t="s">
        <v>48</v>
      </c>
      <c r="U400" s="246" t="s">
        <v>48</v>
      </c>
      <c r="V400" s="241" t="s">
        <v>48</v>
      </c>
      <c r="W400" s="246" t="s">
        <v>48</v>
      </c>
      <c r="X400" s="241" t="s">
        <v>48</v>
      </c>
    </row>
    <row r="401" spans="1:24" s="245" customFormat="1" ht="45" hidden="1" x14ac:dyDescent="0.25">
      <c r="A401" s="217"/>
      <c r="B401" s="213"/>
      <c r="C401" s="217"/>
      <c r="D401" s="217"/>
      <c r="E401" s="217"/>
      <c r="F401" s="225" t="s">
        <v>60</v>
      </c>
      <c r="G401" s="211">
        <f>SUM(H401:N401)</f>
        <v>47823795.269999996</v>
      </c>
      <c r="H401" s="211">
        <f>H383+H392+H386+H389+H395+H398</f>
        <v>8236203.4100000001</v>
      </c>
      <c r="I401" s="211">
        <f t="shared" ref="I401:N401" si="199">I383+I392+I386+I389+I395+I398</f>
        <v>6579935.7599999998</v>
      </c>
      <c r="J401" s="211">
        <f t="shared" si="199"/>
        <v>4304688.3000000007</v>
      </c>
      <c r="K401" s="211">
        <f t="shared" si="199"/>
        <v>9252112.3900000006</v>
      </c>
      <c r="L401" s="211">
        <f t="shared" si="199"/>
        <v>8777019.1699999999</v>
      </c>
      <c r="M401" s="211">
        <f t="shared" si="199"/>
        <v>5594418.1200000001</v>
      </c>
      <c r="N401" s="211">
        <f t="shared" si="199"/>
        <v>5079418.12</v>
      </c>
      <c r="O401" s="246" t="s">
        <v>48</v>
      </c>
      <c r="P401" s="246" t="s">
        <v>48</v>
      </c>
      <c r="Q401" s="246" t="s">
        <v>48</v>
      </c>
      <c r="R401" s="246" t="s">
        <v>48</v>
      </c>
      <c r="S401" s="246" t="s">
        <v>48</v>
      </c>
      <c r="T401" s="246" t="s">
        <v>48</v>
      </c>
      <c r="U401" s="246" t="s">
        <v>48</v>
      </c>
      <c r="V401" s="241" t="s">
        <v>48</v>
      </c>
      <c r="W401" s="246" t="s">
        <v>48</v>
      </c>
      <c r="X401" s="241" t="s">
        <v>48</v>
      </c>
    </row>
    <row r="402" spans="1:24" s="245" customFormat="1" ht="33.75" hidden="1" x14ac:dyDescent="0.25">
      <c r="A402" s="218"/>
      <c r="B402" s="215"/>
      <c r="C402" s="218"/>
      <c r="D402" s="218"/>
      <c r="E402" s="218"/>
      <c r="F402" s="210" t="s">
        <v>61</v>
      </c>
      <c r="G402" s="211">
        <f t="shared" si="191"/>
        <v>187935654.91000003</v>
      </c>
      <c r="H402" s="211">
        <f>H384+H393+H387+H390+H396+H399</f>
        <v>32251456</v>
      </c>
      <c r="I402" s="211">
        <f t="shared" ref="I402:N402" si="200">I384+I393+I387+I390+I396+I399</f>
        <v>13605593.529999999</v>
      </c>
      <c r="J402" s="211">
        <f t="shared" si="200"/>
        <v>15469102.98</v>
      </c>
      <c r="K402" s="211">
        <f t="shared" si="200"/>
        <v>16044973.939999999</v>
      </c>
      <c r="L402" s="211">
        <f t="shared" si="200"/>
        <v>31712223.73</v>
      </c>
      <c r="M402" s="211">
        <f t="shared" si="200"/>
        <v>44416724.68</v>
      </c>
      <c r="N402" s="211">
        <f t="shared" si="200"/>
        <v>34435580.049999997</v>
      </c>
      <c r="O402" s="246" t="s">
        <v>48</v>
      </c>
      <c r="P402" s="246" t="s">
        <v>48</v>
      </c>
      <c r="Q402" s="246" t="s">
        <v>48</v>
      </c>
      <c r="R402" s="246" t="s">
        <v>48</v>
      </c>
      <c r="S402" s="246" t="s">
        <v>48</v>
      </c>
      <c r="T402" s="246" t="s">
        <v>48</v>
      </c>
      <c r="U402" s="246" t="s">
        <v>48</v>
      </c>
      <c r="V402" s="241" t="s">
        <v>48</v>
      </c>
      <c r="W402" s="246" t="s">
        <v>48</v>
      </c>
      <c r="X402" s="241" t="s">
        <v>48</v>
      </c>
    </row>
    <row r="403" spans="1:24" s="245" customFormat="1" ht="34.5" customHeight="1" x14ac:dyDescent="0.25">
      <c r="A403" s="250">
        <v>94</v>
      </c>
      <c r="B403" s="242" t="s">
        <v>151</v>
      </c>
      <c r="C403" s="243"/>
      <c r="D403" s="243"/>
      <c r="E403" s="244"/>
      <c r="F403" s="250" t="s">
        <v>48</v>
      </c>
      <c r="G403" s="250" t="s">
        <v>48</v>
      </c>
      <c r="H403" s="250" t="s">
        <v>48</v>
      </c>
      <c r="I403" s="250" t="s">
        <v>48</v>
      </c>
      <c r="J403" s="250" t="s">
        <v>48</v>
      </c>
      <c r="K403" s="250" t="s">
        <v>48</v>
      </c>
      <c r="L403" s="250" t="s">
        <v>48</v>
      </c>
      <c r="M403" s="250" t="s">
        <v>48</v>
      </c>
      <c r="N403" s="250" t="s">
        <v>48</v>
      </c>
      <c r="O403" s="250" t="s">
        <v>48</v>
      </c>
      <c r="P403" s="250" t="s">
        <v>48</v>
      </c>
      <c r="Q403" s="250" t="s">
        <v>48</v>
      </c>
      <c r="R403" s="250" t="s">
        <v>48</v>
      </c>
      <c r="S403" s="250" t="s">
        <v>48</v>
      </c>
      <c r="T403" s="250" t="s">
        <v>48</v>
      </c>
      <c r="U403" s="250" t="s">
        <v>48</v>
      </c>
      <c r="V403" s="250" t="s">
        <v>48</v>
      </c>
      <c r="W403" s="250" t="s">
        <v>48</v>
      </c>
      <c r="X403" s="250" t="s">
        <v>48</v>
      </c>
    </row>
    <row r="404" spans="1:24" s="245" customFormat="1" ht="43.15" hidden="1" customHeight="1" x14ac:dyDescent="0.25">
      <c r="A404" s="251">
        <v>95</v>
      </c>
      <c r="B404" s="252" t="s">
        <v>152</v>
      </c>
      <c r="C404" s="251">
        <v>2020</v>
      </c>
      <c r="D404" s="251">
        <v>2026</v>
      </c>
      <c r="E404" s="225" t="s">
        <v>31</v>
      </c>
      <c r="F404" s="253" t="s">
        <v>48</v>
      </c>
      <c r="G404" s="253" t="s">
        <v>48</v>
      </c>
      <c r="H404" s="253" t="s">
        <v>48</v>
      </c>
      <c r="I404" s="253" t="s">
        <v>48</v>
      </c>
      <c r="J404" s="253" t="s">
        <v>48</v>
      </c>
      <c r="K404" s="253" t="s">
        <v>48</v>
      </c>
      <c r="L404" s="253" t="s">
        <v>48</v>
      </c>
      <c r="M404" s="253" t="s">
        <v>48</v>
      </c>
      <c r="N404" s="253" t="s">
        <v>48</v>
      </c>
      <c r="O404" s="253" t="s">
        <v>48</v>
      </c>
      <c r="P404" s="253" t="s">
        <v>48</v>
      </c>
      <c r="Q404" s="253" t="s">
        <v>48</v>
      </c>
      <c r="R404" s="253" t="s">
        <v>48</v>
      </c>
      <c r="S404" s="253" t="s">
        <v>48</v>
      </c>
      <c r="T404" s="253" t="s">
        <v>48</v>
      </c>
      <c r="U404" s="253" t="s">
        <v>48</v>
      </c>
      <c r="V404" s="253" t="s">
        <v>48</v>
      </c>
      <c r="W404" s="253" t="s">
        <v>48</v>
      </c>
      <c r="X404" s="253" t="s">
        <v>48</v>
      </c>
    </row>
    <row r="405" spans="1:24" s="245" customFormat="1" ht="21.6" hidden="1" customHeight="1" x14ac:dyDescent="0.25">
      <c r="A405" s="216">
        <v>96</v>
      </c>
      <c r="B405" s="209" t="s">
        <v>154</v>
      </c>
      <c r="C405" s="216">
        <v>2020</v>
      </c>
      <c r="D405" s="216">
        <v>2026</v>
      </c>
      <c r="E405" s="247" t="s">
        <v>31</v>
      </c>
      <c r="F405" s="225" t="s">
        <v>49</v>
      </c>
      <c r="G405" s="211">
        <f>H405+I405+J405+K405+L405+M405+N405</f>
        <v>0</v>
      </c>
      <c r="H405" s="211">
        <f>H406+H407</f>
        <v>0</v>
      </c>
      <c r="I405" s="211">
        <f t="shared" ref="I405:N405" si="201">I406+I407</f>
        <v>0</v>
      </c>
      <c r="J405" s="211">
        <f t="shared" si="201"/>
        <v>0</v>
      </c>
      <c r="K405" s="211">
        <f t="shared" si="201"/>
        <v>0</v>
      </c>
      <c r="L405" s="211">
        <f t="shared" si="201"/>
        <v>0</v>
      </c>
      <c r="M405" s="211">
        <f t="shared" si="201"/>
        <v>0</v>
      </c>
      <c r="N405" s="211">
        <f t="shared" si="201"/>
        <v>0</v>
      </c>
      <c r="O405" s="208" t="s">
        <v>153</v>
      </c>
      <c r="P405" s="247" t="s">
        <v>97</v>
      </c>
      <c r="Q405" s="208" t="s">
        <v>48</v>
      </c>
      <c r="R405" s="208">
        <v>25</v>
      </c>
      <c r="S405" s="208">
        <v>26</v>
      </c>
      <c r="T405" s="208">
        <v>27</v>
      </c>
      <c r="U405" s="208">
        <v>28</v>
      </c>
      <c r="V405" s="208">
        <v>29</v>
      </c>
      <c r="W405" s="208">
        <v>30</v>
      </c>
      <c r="X405" s="208">
        <v>30</v>
      </c>
    </row>
    <row r="406" spans="1:24" s="245" customFormat="1" ht="45" hidden="1" x14ac:dyDescent="0.25">
      <c r="A406" s="217"/>
      <c r="B406" s="213"/>
      <c r="C406" s="217"/>
      <c r="D406" s="217"/>
      <c r="E406" s="248"/>
      <c r="F406" s="225" t="s">
        <v>60</v>
      </c>
      <c r="G406" s="211">
        <f>H406+I406+J406+K406+L406+M406+N406</f>
        <v>0</v>
      </c>
      <c r="H406" s="211">
        <v>0</v>
      </c>
      <c r="I406" s="211">
        <v>0</v>
      </c>
      <c r="J406" s="211">
        <v>0</v>
      </c>
      <c r="K406" s="211">
        <v>0</v>
      </c>
      <c r="L406" s="211">
        <v>0</v>
      </c>
      <c r="M406" s="211">
        <v>0</v>
      </c>
      <c r="N406" s="211">
        <v>0</v>
      </c>
      <c r="O406" s="212"/>
      <c r="P406" s="248"/>
      <c r="Q406" s="212"/>
      <c r="R406" s="212"/>
      <c r="S406" s="212"/>
      <c r="T406" s="212"/>
      <c r="U406" s="212"/>
      <c r="V406" s="212"/>
      <c r="W406" s="212"/>
      <c r="X406" s="212"/>
    </row>
    <row r="407" spans="1:24" s="245" customFormat="1" ht="28.15" hidden="1" customHeight="1" x14ac:dyDescent="0.25">
      <c r="A407" s="218"/>
      <c r="B407" s="215"/>
      <c r="C407" s="218"/>
      <c r="D407" s="218"/>
      <c r="E407" s="249"/>
      <c r="F407" s="210" t="s">
        <v>61</v>
      </c>
      <c r="G407" s="211">
        <v>0</v>
      </c>
      <c r="H407" s="211">
        <v>0</v>
      </c>
      <c r="I407" s="211">
        <v>0</v>
      </c>
      <c r="J407" s="211">
        <v>0</v>
      </c>
      <c r="K407" s="211">
        <v>0</v>
      </c>
      <c r="L407" s="211">
        <v>0</v>
      </c>
      <c r="M407" s="211">
        <v>0</v>
      </c>
      <c r="N407" s="211">
        <v>0</v>
      </c>
      <c r="O407" s="214"/>
      <c r="P407" s="249"/>
      <c r="Q407" s="214"/>
      <c r="R407" s="214"/>
      <c r="S407" s="214"/>
      <c r="T407" s="214"/>
      <c r="U407" s="214"/>
      <c r="V407" s="214"/>
      <c r="W407" s="214"/>
      <c r="X407" s="214"/>
    </row>
    <row r="408" spans="1:24" s="245" customFormat="1" ht="22.15" customHeight="1" x14ac:dyDescent="0.25">
      <c r="A408" s="216">
        <v>97</v>
      </c>
      <c r="B408" s="209" t="s">
        <v>155</v>
      </c>
      <c r="C408" s="216">
        <v>2020</v>
      </c>
      <c r="D408" s="216">
        <v>2026</v>
      </c>
      <c r="E408" s="247" t="s">
        <v>31</v>
      </c>
      <c r="F408" s="225" t="s">
        <v>49</v>
      </c>
      <c r="G408" s="211">
        <f>H408+I408+J408+K408+L408+M408+N408</f>
        <v>16093938.859999999</v>
      </c>
      <c r="H408" s="211">
        <f>H409+H410</f>
        <v>2000000</v>
      </c>
      <c r="I408" s="211">
        <f t="shared" ref="I408:N408" si="202">I409+I410</f>
        <v>2000000</v>
      </c>
      <c r="J408" s="211">
        <f t="shared" si="202"/>
        <v>1999065.21</v>
      </c>
      <c r="K408" s="211">
        <f t="shared" si="202"/>
        <v>4994873.6500000004</v>
      </c>
      <c r="L408" s="211">
        <f t="shared" si="202"/>
        <v>1100000</v>
      </c>
      <c r="M408" s="211">
        <f t="shared" si="202"/>
        <v>2000000</v>
      </c>
      <c r="N408" s="211">
        <f t="shared" si="202"/>
        <v>2000000</v>
      </c>
      <c r="O408" s="208" t="s">
        <v>48</v>
      </c>
      <c r="P408" s="208" t="s">
        <v>48</v>
      </c>
      <c r="Q408" s="208" t="s">
        <v>48</v>
      </c>
      <c r="R408" s="208" t="s">
        <v>48</v>
      </c>
      <c r="S408" s="208" t="s">
        <v>48</v>
      </c>
      <c r="T408" s="208" t="s">
        <v>48</v>
      </c>
      <c r="U408" s="208" t="s">
        <v>48</v>
      </c>
      <c r="V408" s="208" t="s">
        <v>48</v>
      </c>
      <c r="W408" s="208" t="s">
        <v>48</v>
      </c>
      <c r="X408" s="208" t="s">
        <v>48</v>
      </c>
    </row>
    <row r="409" spans="1:24" s="245" customFormat="1" ht="45" x14ac:dyDescent="0.25">
      <c r="A409" s="217"/>
      <c r="B409" s="213"/>
      <c r="C409" s="217"/>
      <c r="D409" s="217"/>
      <c r="E409" s="248"/>
      <c r="F409" s="225" t="s">
        <v>60</v>
      </c>
      <c r="G409" s="211">
        <f>H409+I409+J409+K409+L409+M409+N409</f>
        <v>13264114.02</v>
      </c>
      <c r="H409" s="211">
        <f>H412+H419</f>
        <v>2000000</v>
      </c>
      <c r="I409" s="211">
        <f>I412+I419+I422</f>
        <v>2000000</v>
      </c>
      <c r="J409" s="211">
        <f t="shared" ref="J409:N409" si="203">J412+J419</f>
        <v>1999065.21</v>
      </c>
      <c r="K409" s="211">
        <f>K412+K419+K423</f>
        <v>2165048.81</v>
      </c>
      <c r="L409" s="211">
        <f t="shared" si="203"/>
        <v>1100000</v>
      </c>
      <c r="M409" s="211">
        <f t="shared" si="203"/>
        <v>2000000</v>
      </c>
      <c r="N409" s="211">
        <f t="shared" si="203"/>
        <v>2000000</v>
      </c>
      <c r="O409" s="212"/>
      <c r="P409" s="212"/>
      <c r="Q409" s="212"/>
      <c r="R409" s="212"/>
      <c r="S409" s="212"/>
      <c r="T409" s="212"/>
      <c r="U409" s="212"/>
      <c r="V409" s="212"/>
      <c r="W409" s="212"/>
      <c r="X409" s="212"/>
    </row>
    <row r="410" spans="1:24" s="245" customFormat="1" ht="34.15" customHeight="1" x14ac:dyDescent="0.25">
      <c r="A410" s="218"/>
      <c r="B410" s="215"/>
      <c r="C410" s="218"/>
      <c r="D410" s="218"/>
      <c r="E410" s="249"/>
      <c r="F410" s="210" t="s">
        <v>61</v>
      </c>
      <c r="G410" s="211">
        <f>H410+I410+J410+K410+L410+M410+N410</f>
        <v>2829824.84</v>
      </c>
      <c r="H410" s="211">
        <f>H413+H420</f>
        <v>0</v>
      </c>
      <c r="I410" s="211">
        <f t="shared" ref="I410:N410" si="204">I413+I420</f>
        <v>0</v>
      </c>
      <c r="J410" s="211">
        <f t="shared" si="204"/>
        <v>0</v>
      </c>
      <c r="K410" s="211">
        <f>K413+K420+K424</f>
        <v>2829824.84</v>
      </c>
      <c r="L410" s="211">
        <f t="shared" si="204"/>
        <v>0</v>
      </c>
      <c r="M410" s="211">
        <f t="shared" si="204"/>
        <v>0</v>
      </c>
      <c r="N410" s="211">
        <f t="shared" si="204"/>
        <v>0</v>
      </c>
      <c r="O410" s="214"/>
      <c r="P410" s="214"/>
      <c r="Q410" s="214"/>
      <c r="R410" s="214"/>
      <c r="S410" s="214"/>
      <c r="T410" s="214"/>
      <c r="U410" s="214"/>
      <c r="V410" s="214"/>
      <c r="W410" s="214"/>
      <c r="X410" s="214"/>
    </row>
    <row r="411" spans="1:24" s="245" customFormat="1" ht="24" customHeight="1" x14ac:dyDescent="0.25">
      <c r="A411" s="216">
        <v>98</v>
      </c>
      <c r="B411" s="209" t="s">
        <v>348</v>
      </c>
      <c r="C411" s="216">
        <v>2020</v>
      </c>
      <c r="D411" s="216">
        <v>2026</v>
      </c>
      <c r="E411" s="247" t="s">
        <v>31</v>
      </c>
      <c r="F411" s="225" t="s">
        <v>49</v>
      </c>
      <c r="G411" s="211">
        <f>H411+I411+J411+K411+L411+M411+N411</f>
        <v>8901765.2100000009</v>
      </c>
      <c r="H411" s="211">
        <f>H412+H413</f>
        <v>1900000</v>
      </c>
      <c r="I411" s="211">
        <f t="shared" ref="I411:N411" si="205">I412+I413</f>
        <v>500000</v>
      </c>
      <c r="J411" s="211">
        <f t="shared" si="205"/>
        <v>1701765.21</v>
      </c>
      <c r="K411" s="211">
        <f t="shared" si="205"/>
        <v>0</v>
      </c>
      <c r="L411" s="211">
        <f t="shared" si="205"/>
        <v>1000000</v>
      </c>
      <c r="M411" s="211">
        <f t="shared" si="205"/>
        <v>1900000</v>
      </c>
      <c r="N411" s="211">
        <f t="shared" si="205"/>
        <v>1900000</v>
      </c>
      <c r="O411" s="208" t="s">
        <v>349</v>
      </c>
      <c r="P411" s="208" t="s">
        <v>59</v>
      </c>
      <c r="Q411" s="208">
        <f>R411+S411+T411+U411+V411+W411+X411</f>
        <v>21</v>
      </c>
      <c r="R411" s="208">
        <v>3</v>
      </c>
      <c r="S411" s="208">
        <v>3</v>
      </c>
      <c r="T411" s="208">
        <v>3</v>
      </c>
      <c r="U411" s="208">
        <v>3</v>
      </c>
      <c r="V411" s="208">
        <v>3</v>
      </c>
      <c r="W411" s="208">
        <v>3</v>
      </c>
      <c r="X411" s="208">
        <v>3</v>
      </c>
    </row>
    <row r="412" spans="1:24" s="245" customFormat="1" ht="45" x14ac:dyDescent="0.25">
      <c r="A412" s="217"/>
      <c r="B412" s="213"/>
      <c r="C412" s="217"/>
      <c r="D412" s="217"/>
      <c r="E412" s="248"/>
      <c r="F412" s="225" t="s">
        <v>60</v>
      </c>
      <c r="G412" s="211">
        <f>H412+I412+J412+K412+L412+M412+N412</f>
        <v>8901765.2100000009</v>
      </c>
      <c r="H412" s="211">
        <v>1900000</v>
      </c>
      <c r="I412" s="211">
        <v>500000</v>
      </c>
      <c r="J412" s="211">
        <v>1701765.21</v>
      </c>
      <c r="K412" s="211">
        <v>0</v>
      </c>
      <c r="L412" s="211">
        <f>L415</f>
        <v>1000000</v>
      </c>
      <c r="M412" s="211">
        <v>1900000</v>
      </c>
      <c r="N412" s="211">
        <v>1900000</v>
      </c>
      <c r="O412" s="212"/>
      <c r="P412" s="212"/>
      <c r="Q412" s="212"/>
      <c r="R412" s="212"/>
      <c r="S412" s="212"/>
      <c r="T412" s="212"/>
      <c r="U412" s="212"/>
      <c r="V412" s="212"/>
      <c r="W412" s="212"/>
      <c r="X412" s="212"/>
    </row>
    <row r="413" spans="1:24" s="245" customFormat="1" ht="42" customHeight="1" x14ac:dyDescent="0.25">
      <c r="A413" s="218"/>
      <c r="B413" s="215"/>
      <c r="C413" s="218"/>
      <c r="D413" s="218"/>
      <c r="E413" s="249"/>
      <c r="F413" s="210" t="s">
        <v>61</v>
      </c>
      <c r="G413" s="211">
        <v>0</v>
      </c>
      <c r="H413" s="211">
        <v>0</v>
      </c>
      <c r="I413" s="211">
        <v>0</v>
      </c>
      <c r="J413" s="211">
        <v>0</v>
      </c>
      <c r="K413" s="211">
        <v>0</v>
      </c>
      <c r="L413" s="211">
        <v>0</v>
      </c>
      <c r="M413" s="211">
        <v>0</v>
      </c>
      <c r="N413" s="211">
        <v>0</v>
      </c>
      <c r="O413" s="214"/>
      <c r="P413" s="214"/>
      <c r="Q413" s="214"/>
      <c r="R413" s="214"/>
      <c r="S413" s="214"/>
      <c r="T413" s="214"/>
      <c r="U413" s="214"/>
      <c r="V413" s="214"/>
      <c r="W413" s="214"/>
      <c r="X413" s="214"/>
    </row>
    <row r="414" spans="1:24" s="245" customFormat="1" ht="21.6" customHeight="1" x14ac:dyDescent="0.25">
      <c r="A414" s="216" t="s">
        <v>347</v>
      </c>
      <c r="B414" s="222" t="s">
        <v>350</v>
      </c>
      <c r="C414" s="223">
        <v>2024</v>
      </c>
      <c r="D414" s="224">
        <v>2024</v>
      </c>
      <c r="E414" s="222" t="s">
        <v>31</v>
      </c>
      <c r="F414" s="225" t="s">
        <v>49</v>
      </c>
      <c r="G414" s="211">
        <f>H414+I414+J414+K414+L414+M414+N414</f>
        <v>5101765.21</v>
      </c>
      <c r="H414" s="211">
        <f>H415+H416</f>
        <v>1900000</v>
      </c>
      <c r="I414" s="211">
        <f t="shared" ref="I414:N414" si="206">I415+I416</f>
        <v>500000</v>
      </c>
      <c r="J414" s="211">
        <f t="shared" si="206"/>
        <v>1701765.21</v>
      </c>
      <c r="K414" s="211">
        <f t="shared" si="206"/>
        <v>0</v>
      </c>
      <c r="L414" s="211">
        <f t="shared" si="206"/>
        <v>1000000</v>
      </c>
      <c r="M414" s="211">
        <f t="shared" si="206"/>
        <v>0</v>
      </c>
      <c r="N414" s="211">
        <f t="shared" si="206"/>
        <v>0</v>
      </c>
      <c r="O414" s="208" t="s">
        <v>349</v>
      </c>
      <c r="P414" s="208" t="s">
        <v>59</v>
      </c>
      <c r="Q414" s="208">
        <v>1</v>
      </c>
      <c r="R414" s="208" t="s">
        <v>48</v>
      </c>
      <c r="S414" s="208" t="s">
        <v>48</v>
      </c>
      <c r="T414" s="208" t="s">
        <v>48</v>
      </c>
      <c r="U414" s="208" t="s">
        <v>48</v>
      </c>
      <c r="V414" s="208">
        <v>1</v>
      </c>
      <c r="W414" s="208" t="s">
        <v>48</v>
      </c>
      <c r="X414" s="208" t="s">
        <v>48</v>
      </c>
    </row>
    <row r="415" spans="1:24" s="245" customFormat="1" ht="45" x14ac:dyDescent="0.25">
      <c r="A415" s="217"/>
      <c r="B415" s="222"/>
      <c r="C415" s="226"/>
      <c r="D415" s="224"/>
      <c r="E415" s="222"/>
      <c r="F415" s="225" t="s">
        <v>60</v>
      </c>
      <c r="G415" s="211">
        <f>H415+I415+J415+K415+L415+M415+N415</f>
        <v>5101765.21</v>
      </c>
      <c r="H415" s="211">
        <v>1900000</v>
      </c>
      <c r="I415" s="211">
        <v>500000</v>
      </c>
      <c r="J415" s="211">
        <v>1701765.21</v>
      </c>
      <c r="K415" s="211">
        <v>0</v>
      </c>
      <c r="L415" s="211">
        <v>1000000</v>
      </c>
      <c r="M415" s="211">
        <v>0</v>
      </c>
      <c r="N415" s="211">
        <v>0</v>
      </c>
      <c r="O415" s="212"/>
      <c r="P415" s="212"/>
      <c r="Q415" s="212"/>
      <c r="R415" s="212"/>
      <c r="S415" s="212"/>
      <c r="T415" s="212"/>
      <c r="U415" s="212"/>
      <c r="V415" s="212"/>
      <c r="W415" s="212"/>
      <c r="X415" s="212"/>
    </row>
    <row r="416" spans="1:24" s="245" customFormat="1" ht="36" customHeight="1" x14ac:dyDescent="0.25">
      <c r="A416" s="217"/>
      <c r="B416" s="222"/>
      <c r="C416" s="226"/>
      <c r="D416" s="224"/>
      <c r="E416" s="222"/>
      <c r="F416" s="209" t="s">
        <v>61</v>
      </c>
      <c r="G416" s="227">
        <f t="shared" ref="G416:G417" si="207">H416+I416+J416+K416+L416+M416+N416</f>
        <v>0</v>
      </c>
      <c r="H416" s="227">
        <v>0</v>
      </c>
      <c r="I416" s="227">
        <v>0</v>
      </c>
      <c r="J416" s="227">
        <v>0</v>
      </c>
      <c r="K416" s="227">
        <v>0</v>
      </c>
      <c r="L416" s="227">
        <v>0</v>
      </c>
      <c r="M416" s="227">
        <v>0</v>
      </c>
      <c r="N416" s="227">
        <v>0</v>
      </c>
      <c r="O416" s="212"/>
      <c r="P416" s="212"/>
      <c r="Q416" s="212"/>
      <c r="R416" s="212"/>
      <c r="S416" s="212"/>
      <c r="T416" s="212"/>
      <c r="U416" s="212"/>
      <c r="V416" s="212"/>
      <c r="W416" s="212"/>
      <c r="X416" s="212"/>
    </row>
    <row r="417" spans="1:24" s="245" customFormat="1" ht="6" customHeight="1" x14ac:dyDescent="0.25">
      <c r="A417" s="228"/>
      <c r="B417" s="229"/>
      <c r="C417" s="230"/>
      <c r="D417" s="231"/>
      <c r="E417" s="232"/>
      <c r="F417" s="215"/>
      <c r="G417" s="233">
        <f t="shared" si="207"/>
        <v>0</v>
      </c>
      <c r="H417" s="233"/>
      <c r="I417" s="233"/>
      <c r="J417" s="233"/>
      <c r="K417" s="233"/>
      <c r="L417" s="233"/>
      <c r="M417" s="233"/>
      <c r="N417" s="233"/>
      <c r="O417" s="237"/>
      <c r="P417" s="237"/>
      <c r="Q417" s="237"/>
      <c r="R417" s="237"/>
      <c r="S417" s="237"/>
      <c r="T417" s="237"/>
      <c r="U417" s="237"/>
      <c r="V417" s="237"/>
      <c r="W417" s="237"/>
      <c r="X417" s="237"/>
    </row>
    <row r="418" spans="1:24" s="245" customFormat="1" ht="21.6" customHeight="1" x14ac:dyDescent="0.25">
      <c r="A418" s="216">
        <v>99</v>
      </c>
      <c r="B418" s="222" t="s">
        <v>214</v>
      </c>
      <c r="C418" s="223">
        <v>2020</v>
      </c>
      <c r="D418" s="224">
        <v>2026</v>
      </c>
      <c r="E418" s="222" t="s">
        <v>31</v>
      </c>
      <c r="F418" s="225" t="s">
        <v>49</v>
      </c>
      <c r="G418" s="211">
        <f>H418+I418+J418+K418+L418+M418+N418</f>
        <v>4405092.21</v>
      </c>
      <c r="H418" s="211">
        <f>H419+H420</f>
        <v>100000</v>
      </c>
      <c r="I418" s="211">
        <f t="shared" ref="I418:N418" si="208">I419+I420</f>
        <v>651248.16</v>
      </c>
      <c r="J418" s="211">
        <f t="shared" si="208"/>
        <v>297300</v>
      </c>
      <c r="K418" s="211">
        <f t="shared" si="208"/>
        <v>3056544.05</v>
      </c>
      <c r="L418" s="211">
        <f t="shared" si="208"/>
        <v>100000</v>
      </c>
      <c r="M418" s="211">
        <f t="shared" si="208"/>
        <v>100000</v>
      </c>
      <c r="N418" s="211">
        <f t="shared" si="208"/>
        <v>100000</v>
      </c>
      <c r="O418" s="208" t="s">
        <v>351</v>
      </c>
      <c r="P418" s="208" t="s">
        <v>97</v>
      </c>
      <c r="Q418" s="208" t="s">
        <v>48</v>
      </c>
      <c r="R418" s="208">
        <v>100</v>
      </c>
      <c r="S418" s="208">
        <v>100</v>
      </c>
      <c r="T418" s="208">
        <v>100</v>
      </c>
      <c r="U418" s="208">
        <v>100</v>
      </c>
      <c r="V418" s="208">
        <v>100</v>
      </c>
      <c r="W418" s="208">
        <v>100</v>
      </c>
      <c r="X418" s="208">
        <v>100</v>
      </c>
    </row>
    <row r="419" spans="1:24" s="245" customFormat="1" ht="45" x14ac:dyDescent="0.25">
      <c r="A419" s="217"/>
      <c r="B419" s="222"/>
      <c r="C419" s="226"/>
      <c r="D419" s="224"/>
      <c r="E419" s="222"/>
      <c r="F419" s="225" t="s">
        <v>60</v>
      </c>
      <c r="G419" s="211">
        <f>H419+I419+J419+K419+L419+M419+N419</f>
        <v>1575267.37</v>
      </c>
      <c r="H419" s="211">
        <v>100000</v>
      </c>
      <c r="I419" s="211">
        <v>651248.16</v>
      </c>
      <c r="J419" s="211">
        <v>297300</v>
      </c>
      <c r="K419" s="211">
        <v>226719.21</v>
      </c>
      <c r="L419" s="211">
        <v>100000</v>
      </c>
      <c r="M419" s="211">
        <v>100000</v>
      </c>
      <c r="N419" s="211">
        <v>100000</v>
      </c>
      <c r="O419" s="212"/>
      <c r="P419" s="212"/>
      <c r="Q419" s="212"/>
      <c r="R419" s="212"/>
      <c r="S419" s="212"/>
      <c r="T419" s="212"/>
      <c r="U419" s="212"/>
      <c r="V419" s="212"/>
      <c r="W419" s="212"/>
      <c r="X419" s="212"/>
    </row>
    <row r="420" spans="1:24" s="245" customFormat="1" ht="94.5" customHeight="1" x14ac:dyDescent="0.25">
      <c r="A420" s="217"/>
      <c r="B420" s="222"/>
      <c r="C420" s="226"/>
      <c r="D420" s="224"/>
      <c r="E420" s="222"/>
      <c r="F420" s="209" t="s">
        <v>61</v>
      </c>
      <c r="G420" s="227">
        <f t="shared" ref="G420:G421" si="209">H420+I420+J420+K420+L420+M420+N420</f>
        <v>2829824.84</v>
      </c>
      <c r="H420" s="227">
        <v>0</v>
      </c>
      <c r="I420" s="227">
        <v>0</v>
      </c>
      <c r="J420" s="227">
        <v>0</v>
      </c>
      <c r="K420" s="227">
        <v>2829824.84</v>
      </c>
      <c r="L420" s="227">
        <v>0</v>
      </c>
      <c r="M420" s="227">
        <v>0</v>
      </c>
      <c r="N420" s="227">
        <v>0</v>
      </c>
      <c r="O420" s="214"/>
      <c r="P420" s="214"/>
      <c r="Q420" s="214"/>
      <c r="R420" s="214"/>
      <c r="S420" s="214"/>
      <c r="T420" s="214"/>
      <c r="U420" s="214"/>
      <c r="V420" s="214"/>
      <c r="W420" s="214"/>
      <c r="X420" s="214"/>
    </row>
    <row r="421" spans="1:24" s="245" customFormat="1" ht="91.5" customHeight="1" x14ac:dyDescent="0.25">
      <c r="A421" s="228"/>
      <c r="B421" s="229"/>
      <c r="C421" s="230"/>
      <c r="D421" s="231"/>
      <c r="E421" s="232"/>
      <c r="F421" s="215"/>
      <c r="G421" s="233">
        <f t="shared" si="209"/>
        <v>0</v>
      </c>
      <c r="H421" s="233"/>
      <c r="I421" s="233"/>
      <c r="J421" s="233"/>
      <c r="K421" s="233"/>
      <c r="L421" s="233"/>
      <c r="M421" s="233"/>
      <c r="N421" s="233"/>
      <c r="O421" s="234" t="s">
        <v>352</v>
      </c>
      <c r="P421" s="234" t="s">
        <v>59</v>
      </c>
      <c r="Q421" s="234">
        <f>R421+S421+T421+U421+V421+W421+X421</f>
        <v>147</v>
      </c>
      <c r="R421" s="234">
        <v>10</v>
      </c>
      <c r="S421" s="234">
        <v>20</v>
      </c>
      <c r="T421" s="234">
        <v>11</v>
      </c>
      <c r="U421" s="234">
        <v>56</v>
      </c>
      <c r="V421" s="234">
        <v>50</v>
      </c>
      <c r="W421" s="234">
        <v>0</v>
      </c>
      <c r="X421" s="234">
        <v>0</v>
      </c>
    </row>
    <row r="422" spans="1:24" s="245" customFormat="1" ht="74.45" customHeight="1" x14ac:dyDescent="0.25">
      <c r="A422" s="216" t="s">
        <v>265</v>
      </c>
      <c r="B422" s="209" t="s">
        <v>266</v>
      </c>
      <c r="C422" s="224">
        <v>2021</v>
      </c>
      <c r="D422" s="224">
        <v>2026</v>
      </c>
      <c r="E422" s="222" t="s">
        <v>31</v>
      </c>
      <c r="F422" s="225" t="s">
        <v>49</v>
      </c>
      <c r="G422" s="211">
        <f>H422+I422+J422+K422+L422+M422+N422</f>
        <v>2787081.44</v>
      </c>
      <c r="H422" s="211">
        <f t="shared" ref="H422:N422" si="210">H423+H424</f>
        <v>0</v>
      </c>
      <c r="I422" s="211">
        <f t="shared" si="210"/>
        <v>848751.84</v>
      </c>
      <c r="J422" s="211">
        <f t="shared" si="210"/>
        <v>0</v>
      </c>
      <c r="K422" s="211">
        <f t="shared" si="210"/>
        <v>1938329.6000000001</v>
      </c>
      <c r="L422" s="211">
        <f t="shared" si="210"/>
        <v>0</v>
      </c>
      <c r="M422" s="211">
        <f t="shared" si="210"/>
        <v>0</v>
      </c>
      <c r="N422" s="211">
        <f t="shared" si="210"/>
        <v>0</v>
      </c>
      <c r="O422" s="209" t="s">
        <v>267</v>
      </c>
      <c r="P422" s="208" t="s">
        <v>97</v>
      </c>
      <c r="Q422" s="208" t="s">
        <v>48</v>
      </c>
      <c r="R422" s="208" t="s">
        <v>48</v>
      </c>
      <c r="S422" s="208">
        <v>100</v>
      </c>
      <c r="T422" s="208" t="s">
        <v>48</v>
      </c>
      <c r="U422" s="208" t="s">
        <v>48</v>
      </c>
      <c r="V422" s="208" t="s">
        <v>48</v>
      </c>
      <c r="W422" s="208" t="s">
        <v>48</v>
      </c>
      <c r="X422" s="208" t="s">
        <v>48</v>
      </c>
    </row>
    <row r="423" spans="1:24" s="245" customFormat="1" ht="74.45" customHeight="1" x14ac:dyDescent="0.25">
      <c r="A423" s="217"/>
      <c r="B423" s="213"/>
      <c r="C423" s="224"/>
      <c r="D423" s="224"/>
      <c r="E423" s="222"/>
      <c r="F423" s="225" t="s">
        <v>60</v>
      </c>
      <c r="G423" s="211">
        <f>H423+I423+J423+K423+L423+M423+N423</f>
        <v>2787081.44</v>
      </c>
      <c r="H423" s="211">
        <v>0</v>
      </c>
      <c r="I423" s="211">
        <v>848751.84</v>
      </c>
      <c r="J423" s="211">
        <v>0</v>
      </c>
      <c r="K423" s="211">
        <v>1938329.6000000001</v>
      </c>
      <c r="L423" s="211">
        <v>0</v>
      </c>
      <c r="M423" s="211">
        <v>0</v>
      </c>
      <c r="N423" s="211">
        <v>0</v>
      </c>
      <c r="O423" s="213"/>
      <c r="P423" s="212"/>
      <c r="Q423" s="212"/>
      <c r="R423" s="212"/>
      <c r="S423" s="212"/>
      <c r="T423" s="212"/>
      <c r="U423" s="212"/>
      <c r="V423" s="212"/>
      <c r="W423" s="212"/>
      <c r="X423" s="212"/>
    </row>
    <row r="424" spans="1:24" s="245" customFormat="1" ht="74.45" customHeight="1" x14ac:dyDescent="0.25">
      <c r="A424" s="217"/>
      <c r="B424" s="213"/>
      <c r="C424" s="224"/>
      <c r="D424" s="224"/>
      <c r="E424" s="222"/>
      <c r="F424" s="209" t="s">
        <v>61</v>
      </c>
      <c r="G424" s="227">
        <v>0</v>
      </c>
      <c r="H424" s="227">
        <v>0</v>
      </c>
      <c r="I424" s="227">
        <v>0</v>
      </c>
      <c r="J424" s="227">
        <v>0</v>
      </c>
      <c r="K424" s="227">
        <v>0</v>
      </c>
      <c r="L424" s="227">
        <v>0</v>
      </c>
      <c r="M424" s="227">
        <v>0</v>
      </c>
      <c r="N424" s="227">
        <v>0</v>
      </c>
      <c r="O424" s="213"/>
      <c r="P424" s="212"/>
      <c r="Q424" s="212"/>
      <c r="R424" s="212"/>
      <c r="S424" s="212"/>
      <c r="T424" s="212"/>
      <c r="U424" s="212"/>
      <c r="V424" s="212"/>
      <c r="W424" s="212"/>
      <c r="X424" s="212"/>
    </row>
    <row r="425" spans="1:24" s="245" customFormat="1" ht="74.45" customHeight="1" x14ac:dyDescent="0.25">
      <c r="A425" s="228"/>
      <c r="B425" s="235"/>
      <c r="C425" s="231"/>
      <c r="D425" s="231"/>
      <c r="E425" s="232"/>
      <c r="F425" s="215"/>
      <c r="G425" s="233"/>
      <c r="H425" s="233"/>
      <c r="I425" s="233"/>
      <c r="J425" s="233"/>
      <c r="K425" s="233"/>
      <c r="L425" s="233"/>
      <c r="M425" s="233"/>
      <c r="N425" s="233"/>
      <c r="O425" s="236"/>
      <c r="P425" s="237"/>
      <c r="Q425" s="237"/>
      <c r="R425" s="237"/>
      <c r="S425" s="237"/>
      <c r="T425" s="237"/>
      <c r="U425" s="237"/>
      <c r="V425" s="237"/>
      <c r="W425" s="237"/>
      <c r="X425" s="237"/>
    </row>
    <row r="426" spans="1:24" s="245" customFormat="1" ht="24" customHeight="1" x14ac:dyDescent="0.25">
      <c r="A426" s="216">
        <v>100</v>
      </c>
      <c r="B426" s="254" t="s">
        <v>78</v>
      </c>
      <c r="C426" s="255"/>
      <c r="D426" s="256"/>
      <c r="E426" s="216" t="s">
        <v>48</v>
      </c>
      <c r="F426" s="225" t="s">
        <v>49</v>
      </c>
      <c r="G426" s="211">
        <f>H426+I426+J426+K426+L426+M426+N426</f>
        <v>16093938.859999999</v>
      </c>
      <c r="H426" s="211">
        <f>H427+H428</f>
        <v>2000000</v>
      </c>
      <c r="I426" s="211">
        <f t="shared" ref="I426:N426" si="211">I427+I428</f>
        <v>2000000</v>
      </c>
      <c r="J426" s="211">
        <f t="shared" si="211"/>
        <v>1999065.21</v>
      </c>
      <c r="K426" s="211">
        <f t="shared" si="211"/>
        <v>4994873.6500000004</v>
      </c>
      <c r="L426" s="211">
        <f t="shared" si="211"/>
        <v>1100000</v>
      </c>
      <c r="M426" s="211">
        <f t="shared" si="211"/>
        <v>2000000</v>
      </c>
      <c r="N426" s="211">
        <f t="shared" si="211"/>
        <v>2000000</v>
      </c>
      <c r="O426" s="208" t="s">
        <v>48</v>
      </c>
      <c r="P426" s="208" t="s">
        <v>48</v>
      </c>
      <c r="Q426" s="208" t="s">
        <v>48</v>
      </c>
      <c r="R426" s="208" t="s">
        <v>48</v>
      </c>
      <c r="S426" s="208" t="s">
        <v>48</v>
      </c>
      <c r="T426" s="208" t="s">
        <v>48</v>
      </c>
      <c r="U426" s="208" t="s">
        <v>48</v>
      </c>
      <c r="V426" s="208" t="s">
        <v>48</v>
      </c>
      <c r="W426" s="208" t="s">
        <v>48</v>
      </c>
      <c r="X426" s="208" t="s">
        <v>48</v>
      </c>
    </row>
    <row r="427" spans="1:24" s="245" customFormat="1" ht="45" x14ac:dyDescent="0.25">
      <c r="A427" s="217"/>
      <c r="B427" s="257"/>
      <c r="C427" s="258"/>
      <c r="D427" s="259"/>
      <c r="E427" s="217"/>
      <c r="F427" s="225" t="s">
        <v>60</v>
      </c>
      <c r="G427" s="211">
        <f>H427+I427+J427+K427+L427+M427+N427</f>
        <v>13264114.02</v>
      </c>
      <c r="H427" s="211">
        <f>H406+H409</f>
        <v>2000000</v>
      </c>
      <c r="I427" s="211">
        <f t="shared" ref="I427:N427" si="212">I406+I409</f>
        <v>2000000</v>
      </c>
      <c r="J427" s="211">
        <f t="shared" si="212"/>
        <v>1999065.21</v>
      </c>
      <c r="K427" s="211">
        <f t="shared" si="212"/>
        <v>2165048.81</v>
      </c>
      <c r="L427" s="211">
        <f t="shared" si="212"/>
        <v>1100000</v>
      </c>
      <c r="M427" s="211">
        <f t="shared" si="212"/>
        <v>2000000</v>
      </c>
      <c r="N427" s="211">
        <f t="shared" si="212"/>
        <v>2000000</v>
      </c>
      <c r="O427" s="212" t="s">
        <v>48</v>
      </c>
      <c r="P427" s="212" t="s">
        <v>48</v>
      </c>
      <c r="Q427" s="212" t="s">
        <v>48</v>
      </c>
      <c r="R427" s="212" t="s">
        <v>48</v>
      </c>
      <c r="S427" s="212" t="s">
        <v>48</v>
      </c>
      <c r="T427" s="212" t="s">
        <v>48</v>
      </c>
      <c r="U427" s="212" t="s">
        <v>48</v>
      </c>
      <c r="V427" s="212" t="s">
        <v>48</v>
      </c>
      <c r="W427" s="212" t="s">
        <v>48</v>
      </c>
      <c r="X427" s="212" t="s">
        <v>48</v>
      </c>
    </row>
    <row r="428" spans="1:24" s="245" customFormat="1" ht="37.15" customHeight="1" x14ac:dyDescent="0.25">
      <c r="A428" s="218"/>
      <c r="B428" s="260"/>
      <c r="C428" s="261"/>
      <c r="D428" s="262"/>
      <c r="E428" s="218"/>
      <c r="F428" s="210" t="s">
        <v>61</v>
      </c>
      <c r="G428" s="211">
        <f>H428+I428+J428+K428+L428+M428+N428</f>
        <v>2829824.84</v>
      </c>
      <c r="H428" s="211">
        <f>H407+H410</f>
        <v>0</v>
      </c>
      <c r="I428" s="211">
        <f t="shared" ref="I428:N428" si="213">I407+I410</f>
        <v>0</v>
      </c>
      <c r="J428" s="211">
        <f t="shared" si="213"/>
        <v>0</v>
      </c>
      <c r="K428" s="211">
        <f t="shared" si="213"/>
        <v>2829824.84</v>
      </c>
      <c r="L428" s="211">
        <f t="shared" si="213"/>
        <v>0</v>
      </c>
      <c r="M428" s="211">
        <f t="shared" si="213"/>
        <v>0</v>
      </c>
      <c r="N428" s="211">
        <f t="shared" si="213"/>
        <v>0</v>
      </c>
      <c r="O428" s="214" t="s">
        <v>48</v>
      </c>
      <c r="P428" s="214" t="s">
        <v>48</v>
      </c>
      <c r="Q428" s="214" t="s">
        <v>48</v>
      </c>
      <c r="R428" s="214" t="s">
        <v>48</v>
      </c>
      <c r="S428" s="214" t="s">
        <v>48</v>
      </c>
      <c r="T428" s="214" t="s">
        <v>48</v>
      </c>
      <c r="U428" s="214" t="s">
        <v>48</v>
      </c>
      <c r="V428" s="214" t="s">
        <v>48</v>
      </c>
      <c r="W428" s="214" t="s">
        <v>48</v>
      </c>
      <c r="X428" s="214" t="s">
        <v>48</v>
      </c>
    </row>
    <row r="429" spans="1:24" s="245" customFormat="1" ht="46.15" hidden="1" customHeight="1" x14ac:dyDescent="0.25">
      <c r="A429" s="241">
        <v>101</v>
      </c>
      <c r="B429" s="242" t="s">
        <v>156</v>
      </c>
      <c r="C429" s="243"/>
      <c r="D429" s="243"/>
      <c r="E429" s="244"/>
      <c r="F429" s="250" t="s">
        <v>48</v>
      </c>
      <c r="G429" s="250" t="s">
        <v>48</v>
      </c>
      <c r="H429" s="250" t="s">
        <v>48</v>
      </c>
      <c r="I429" s="250" t="s">
        <v>48</v>
      </c>
      <c r="J429" s="250" t="s">
        <v>48</v>
      </c>
      <c r="K429" s="250" t="s">
        <v>48</v>
      </c>
      <c r="L429" s="250" t="s">
        <v>48</v>
      </c>
      <c r="M429" s="250" t="s">
        <v>48</v>
      </c>
      <c r="N429" s="250" t="s">
        <v>48</v>
      </c>
      <c r="O429" s="250" t="s">
        <v>48</v>
      </c>
      <c r="P429" s="250" t="s">
        <v>48</v>
      </c>
      <c r="Q429" s="250" t="s">
        <v>48</v>
      </c>
      <c r="R429" s="250" t="s">
        <v>48</v>
      </c>
      <c r="S429" s="250" t="s">
        <v>48</v>
      </c>
      <c r="T429" s="250" t="s">
        <v>48</v>
      </c>
      <c r="U429" s="250" t="s">
        <v>48</v>
      </c>
      <c r="V429" s="250" t="s">
        <v>48</v>
      </c>
      <c r="W429" s="250" t="s">
        <v>48</v>
      </c>
      <c r="X429" s="250" t="s">
        <v>48</v>
      </c>
    </row>
    <row r="430" spans="1:24" s="245" customFormat="1" ht="45" hidden="1" x14ac:dyDescent="0.25">
      <c r="A430" s="246">
        <v>102</v>
      </c>
      <c r="B430" s="252" t="s">
        <v>157</v>
      </c>
      <c r="C430" s="253">
        <v>2020</v>
      </c>
      <c r="D430" s="253">
        <v>2026</v>
      </c>
      <c r="E430" s="263" t="s">
        <v>30</v>
      </c>
      <c r="F430" s="253" t="s">
        <v>48</v>
      </c>
      <c r="G430" s="253" t="s">
        <v>48</v>
      </c>
      <c r="H430" s="253" t="s">
        <v>48</v>
      </c>
      <c r="I430" s="253" t="s">
        <v>48</v>
      </c>
      <c r="J430" s="253" t="s">
        <v>48</v>
      </c>
      <c r="K430" s="253" t="s">
        <v>48</v>
      </c>
      <c r="L430" s="253" t="s">
        <v>48</v>
      </c>
      <c r="M430" s="253" t="s">
        <v>48</v>
      </c>
      <c r="N430" s="253" t="s">
        <v>48</v>
      </c>
      <c r="O430" s="253" t="s">
        <v>48</v>
      </c>
      <c r="P430" s="253" t="s">
        <v>48</v>
      </c>
      <c r="Q430" s="253" t="s">
        <v>48</v>
      </c>
      <c r="R430" s="253" t="s">
        <v>48</v>
      </c>
      <c r="S430" s="253" t="s">
        <v>48</v>
      </c>
      <c r="T430" s="253" t="s">
        <v>48</v>
      </c>
      <c r="U430" s="253" t="s">
        <v>48</v>
      </c>
      <c r="V430" s="253" t="s">
        <v>48</v>
      </c>
      <c r="W430" s="253" t="s">
        <v>48</v>
      </c>
      <c r="X430" s="253" t="s">
        <v>48</v>
      </c>
    </row>
    <row r="431" spans="1:24" s="245" customFormat="1" ht="25.9" hidden="1" customHeight="1" x14ac:dyDescent="0.25">
      <c r="A431" s="216">
        <v>103</v>
      </c>
      <c r="B431" s="209" t="s">
        <v>158</v>
      </c>
      <c r="C431" s="216">
        <v>2020</v>
      </c>
      <c r="D431" s="216">
        <v>2026</v>
      </c>
      <c r="E431" s="264" t="s">
        <v>30</v>
      </c>
      <c r="F431" s="225" t="s">
        <v>49</v>
      </c>
      <c r="G431" s="211">
        <f t="shared" ref="G431:G474" si="214">H431+I431+J431+K431+L431+M431+N431</f>
        <v>22078544.59</v>
      </c>
      <c r="H431" s="211">
        <f>H432+H433</f>
        <v>2974102.56</v>
      </c>
      <c r="I431" s="211">
        <f t="shared" ref="I431:N431" si="215">I432+I433</f>
        <v>3229508.3</v>
      </c>
      <c r="J431" s="211">
        <f t="shared" si="215"/>
        <v>3598933.73</v>
      </c>
      <c r="K431" s="211">
        <f t="shared" si="215"/>
        <v>3595000</v>
      </c>
      <c r="L431" s="211">
        <f t="shared" si="215"/>
        <v>2881000</v>
      </c>
      <c r="M431" s="211">
        <f t="shared" si="215"/>
        <v>2900000</v>
      </c>
      <c r="N431" s="211">
        <f t="shared" si="215"/>
        <v>2900000</v>
      </c>
      <c r="O431" s="208" t="s">
        <v>48</v>
      </c>
      <c r="P431" s="208" t="s">
        <v>48</v>
      </c>
      <c r="Q431" s="208" t="s">
        <v>48</v>
      </c>
      <c r="R431" s="208" t="s">
        <v>48</v>
      </c>
      <c r="S431" s="208" t="s">
        <v>48</v>
      </c>
      <c r="T431" s="208" t="s">
        <v>48</v>
      </c>
      <c r="U431" s="208" t="s">
        <v>48</v>
      </c>
      <c r="V431" s="208" t="s">
        <v>48</v>
      </c>
      <c r="W431" s="208" t="s">
        <v>48</v>
      </c>
      <c r="X431" s="208" t="s">
        <v>48</v>
      </c>
    </row>
    <row r="432" spans="1:24" s="245" customFormat="1" ht="45" hidden="1" x14ac:dyDescent="0.25">
      <c r="A432" s="217"/>
      <c r="B432" s="213"/>
      <c r="C432" s="217"/>
      <c r="D432" s="217"/>
      <c r="E432" s="265"/>
      <c r="F432" s="225" t="s">
        <v>60</v>
      </c>
      <c r="G432" s="211">
        <f t="shared" si="214"/>
        <v>22078544.59</v>
      </c>
      <c r="H432" s="211">
        <f>H435</f>
        <v>2974102.56</v>
      </c>
      <c r="I432" s="211">
        <f>I435</f>
        <v>3229508.3</v>
      </c>
      <c r="J432" s="211">
        <f t="shared" ref="J432:N432" si="216">J435</f>
        <v>3598933.73</v>
      </c>
      <c r="K432" s="211">
        <f t="shared" si="216"/>
        <v>3595000</v>
      </c>
      <c r="L432" s="211">
        <f t="shared" si="216"/>
        <v>2881000</v>
      </c>
      <c r="M432" s="211">
        <f t="shared" si="216"/>
        <v>2900000</v>
      </c>
      <c r="N432" s="211">
        <f t="shared" si="216"/>
        <v>2900000</v>
      </c>
      <c r="O432" s="212"/>
      <c r="P432" s="212"/>
      <c r="Q432" s="212"/>
      <c r="R432" s="212"/>
      <c r="S432" s="212"/>
      <c r="T432" s="212"/>
      <c r="U432" s="212"/>
      <c r="V432" s="212"/>
      <c r="W432" s="212"/>
      <c r="X432" s="212"/>
    </row>
    <row r="433" spans="1:24" s="245" customFormat="1" ht="34.15" hidden="1" customHeight="1" x14ac:dyDescent="0.25">
      <c r="A433" s="218"/>
      <c r="B433" s="215"/>
      <c r="C433" s="218"/>
      <c r="D433" s="218"/>
      <c r="E433" s="236"/>
      <c r="F433" s="210" t="s">
        <v>61</v>
      </c>
      <c r="G433" s="211">
        <f t="shared" si="214"/>
        <v>0</v>
      </c>
      <c r="H433" s="211">
        <f>H436</f>
        <v>0</v>
      </c>
      <c r="I433" s="211">
        <f t="shared" ref="I433:N433" si="217">I436</f>
        <v>0</v>
      </c>
      <c r="J433" s="211">
        <f t="shared" si="217"/>
        <v>0</v>
      </c>
      <c r="K433" s="211">
        <f t="shared" si="217"/>
        <v>0</v>
      </c>
      <c r="L433" s="211">
        <f t="shared" si="217"/>
        <v>0</v>
      </c>
      <c r="M433" s="211">
        <f t="shared" si="217"/>
        <v>0</v>
      </c>
      <c r="N433" s="211">
        <f t="shared" si="217"/>
        <v>0</v>
      </c>
      <c r="O433" s="214"/>
      <c r="P433" s="214"/>
      <c r="Q433" s="214"/>
      <c r="R433" s="214"/>
      <c r="S433" s="214"/>
      <c r="T433" s="214"/>
      <c r="U433" s="214"/>
      <c r="V433" s="214"/>
      <c r="W433" s="214"/>
      <c r="X433" s="214"/>
    </row>
    <row r="434" spans="1:24" s="245" customFormat="1" ht="19.149999999999999" hidden="1" customHeight="1" x14ac:dyDescent="0.25">
      <c r="A434" s="216">
        <v>104</v>
      </c>
      <c r="B434" s="209" t="s">
        <v>159</v>
      </c>
      <c r="C434" s="216">
        <v>2020</v>
      </c>
      <c r="D434" s="216">
        <v>2026</v>
      </c>
      <c r="E434" s="264" t="s">
        <v>30</v>
      </c>
      <c r="F434" s="225" t="s">
        <v>49</v>
      </c>
      <c r="G434" s="211">
        <f t="shared" si="214"/>
        <v>22078544.59</v>
      </c>
      <c r="H434" s="211">
        <f>H435+H436</f>
        <v>2974102.56</v>
      </c>
      <c r="I434" s="211">
        <f t="shared" ref="I434:N434" si="218">I435+I436</f>
        <v>3229508.3</v>
      </c>
      <c r="J434" s="211">
        <f t="shared" si="218"/>
        <v>3598933.73</v>
      </c>
      <c r="K434" s="211">
        <f t="shared" si="218"/>
        <v>3595000</v>
      </c>
      <c r="L434" s="211">
        <f t="shared" si="218"/>
        <v>2881000</v>
      </c>
      <c r="M434" s="211">
        <f t="shared" si="218"/>
        <v>2900000</v>
      </c>
      <c r="N434" s="211">
        <f t="shared" si="218"/>
        <v>2900000</v>
      </c>
      <c r="O434" s="208" t="s">
        <v>48</v>
      </c>
      <c r="P434" s="208" t="s">
        <v>48</v>
      </c>
      <c r="Q434" s="208" t="s">
        <v>48</v>
      </c>
      <c r="R434" s="208" t="s">
        <v>48</v>
      </c>
      <c r="S434" s="208" t="s">
        <v>48</v>
      </c>
      <c r="T434" s="208" t="s">
        <v>48</v>
      </c>
      <c r="U434" s="208" t="s">
        <v>48</v>
      </c>
      <c r="V434" s="208" t="s">
        <v>48</v>
      </c>
      <c r="W434" s="208" t="s">
        <v>48</v>
      </c>
      <c r="X434" s="208" t="s">
        <v>48</v>
      </c>
    </row>
    <row r="435" spans="1:24" s="245" customFormat="1" ht="45" hidden="1" x14ac:dyDescent="0.25">
      <c r="A435" s="217"/>
      <c r="B435" s="213"/>
      <c r="C435" s="217"/>
      <c r="D435" s="217"/>
      <c r="E435" s="265"/>
      <c r="F435" s="225" t="s">
        <v>60</v>
      </c>
      <c r="G435" s="211">
        <f t="shared" si="214"/>
        <v>22078544.59</v>
      </c>
      <c r="H435" s="211">
        <v>2974102.56</v>
      </c>
      <c r="I435" s="211">
        <v>3229508.3</v>
      </c>
      <c r="J435" s="211">
        <v>3598933.73</v>
      </c>
      <c r="K435" s="211">
        <v>3595000</v>
      </c>
      <c r="L435" s="211">
        <v>2881000</v>
      </c>
      <c r="M435" s="211">
        <v>2900000</v>
      </c>
      <c r="N435" s="211">
        <v>2900000</v>
      </c>
      <c r="O435" s="212"/>
      <c r="P435" s="212"/>
      <c r="Q435" s="212"/>
      <c r="R435" s="212"/>
      <c r="S435" s="212"/>
      <c r="T435" s="212"/>
      <c r="U435" s="212"/>
      <c r="V435" s="212"/>
      <c r="W435" s="212"/>
      <c r="X435" s="212"/>
    </row>
    <row r="436" spans="1:24" s="245" customFormat="1" ht="33.6" hidden="1" customHeight="1" x14ac:dyDescent="0.25">
      <c r="A436" s="218"/>
      <c r="B436" s="215"/>
      <c r="C436" s="218"/>
      <c r="D436" s="218"/>
      <c r="E436" s="236"/>
      <c r="F436" s="210" t="s">
        <v>61</v>
      </c>
      <c r="G436" s="211">
        <f t="shared" si="214"/>
        <v>0</v>
      </c>
      <c r="H436" s="211">
        <v>0</v>
      </c>
      <c r="I436" s="211">
        <v>0</v>
      </c>
      <c r="J436" s="211">
        <v>0</v>
      </c>
      <c r="K436" s="211">
        <v>0</v>
      </c>
      <c r="L436" s="211">
        <v>0</v>
      </c>
      <c r="M436" s="211">
        <v>0</v>
      </c>
      <c r="N436" s="211">
        <v>0</v>
      </c>
      <c r="O436" s="214"/>
      <c r="P436" s="214"/>
      <c r="Q436" s="214"/>
      <c r="R436" s="214"/>
      <c r="S436" s="214"/>
      <c r="T436" s="214"/>
      <c r="U436" s="214"/>
      <c r="V436" s="214"/>
      <c r="W436" s="214"/>
      <c r="X436" s="214"/>
    </row>
    <row r="437" spans="1:24" s="245" customFormat="1" ht="21.6" hidden="1" customHeight="1" x14ac:dyDescent="0.25">
      <c r="A437" s="216">
        <v>105</v>
      </c>
      <c r="B437" s="209" t="s">
        <v>160</v>
      </c>
      <c r="C437" s="216">
        <v>2020</v>
      </c>
      <c r="D437" s="216">
        <v>2026</v>
      </c>
      <c r="E437" s="264" t="s">
        <v>30</v>
      </c>
      <c r="F437" s="225" t="s">
        <v>49</v>
      </c>
      <c r="G437" s="211">
        <f t="shared" si="214"/>
        <v>537000</v>
      </c>
      <c r="H437" s="211">
        <f>H438+H439</f>
        <v>100500</v>
      </c>
      <c r="I437" s="211">
        <f t="shared" ref="I437:N437" si="219">I438+I439</f>
        <v>27000</v>
      </c>
      <c r="J437" s="211">
        <f t="shared" si="219"/>
        <v>100000</v>
      </c>
      <c r="K437" s="211">
        <f t="shared" si="219"/>
        <v>150000</v>
      </c>
      <c r="L437" s="211">
        <f t="shared" si="219"/>
        <v>50000</v>
      </c>
      <c r="M437" s="211">
        <f t="shared" si="219"/>
        <v>54000</v>
      </c>
      <c r="N437" s="211">
        <f t="shared" si="219"/>
        <v>55500</v>
      </c>
      <c r="O437" s="208" t="s">
        <v>165</v>
      </c>
      <c r="P437" s="208" t="s">
        <v>59</v>
      </c>
      <c r="Q437" s="208">
        <f>R437+S437+T437+U437+V437+W437+X437</f>
        <v>21</v>
      </c>
      <c r="R437" s="208">
        <v>5</v>
      </c>
      <c r="S437" s="208">
        <v>6</v>
      </c>
      <c r="T437" s="208">
        <v>4</v>
      </c>
      <c r="U437" s="208">
        <v>3</v>
      </c>
      <c r="V437" s="208">
        <v>1</v>
      </c>
      <c r="W437" s="208">
        <v>1</v>
      </c>
      <c r="X437" s="208">
        <v>1</v>
      </c>
    </row>
    <row r="438" spans="1:24" s="245" customFormat="1" ht="45" hidden="1" x14ac:dyDescent="0.25">
      <c r="A438" s="217"/>
      <c r="B438" s="213"/>
      <c r="C438" s="217"/>
      <c r="D438" s="217"/>
      <c r="E438" s="265"/>
      <c r="F438" s="225" t="s">
        <v>60</v>
      </c>
      <c r="G438" s="211">
        <f t="shared" si="214"/>
        <v>537000</v>
      </c>
      <c r="H438" s="211">
        <v>100500</v>
      </c>
      <c r="I438" s="211">
        <v>27000</v>
      </c>
      <c r="J438" s="211">
        <v>100000</v>
      </c>
      <c r="K438" s="211">
        <v>150000</v>
      </c>
      <c r="L438" s="211">
        <v>50000</v>
      </c>
      <c r="M438" s="211">
        <v>54000</v>
      </c>
      <c r="N438" s="211">
        <v>55500</v>
      </c>
      <c r="O438" s="212"/>
      <c r="P438" s="212"/>
      <c r="Q438" s="212"/>
      <c r="R438" s="212"/>
      <c r="S438" s="212"/>
      <c r="T438" s="212"/>
      <c r="U438" s="212"/>
      <c r="V438" s="212"/>
      <c r="W438" s="212"/>
      <c r="X438" s="212"/>
    </row>
    <row r="439" spans="1:24" s="245" customFormat="1" ht="29.45" hidden="1" customHeight="1" x14ac:dyDescent="0.25">
      <c r="A439" s="218"/>
      <c r="B439" s="215"/>
      <c r="C439" s="218"/>
      <c r="D439" s="218"/>
      <c r="E439" s="236"/>
      <c r="F439" s="210" t="s">
        <v>61</v>
      </c>
      <c r="G439" s="211">
        <f t="shared" si="214"/>
        <v>0</v>
      </c>
      <c r="H439" s="211">
        <v>0</v>
      </c>
      <c r="I439" s="211">
        <v>0</v>
      </c>
      <c r="J439" s="211">
        <v>0</v>
      </c>
      <c r="K439" s="211">
        <v>0</v>
      </c>
      <c r="L439" s="211">
        <v>0</v>
      </c>
      <c r="M439" s="211">
        <v>0</v>
      </c>
      <c r="N439" s="211">
        <v>0</v>
      </c>
      <c r="O439" s="214"/>
      <c r="P439" s="214"/>
      <c r="Q439" s="214"/>
      <c r="R439" s="214"/>
      <c r="S439" s="214"/>
      <c r="T439" s="214"/>
      <c r="U439" s="214"/>
      <c r="V439" s="214"/>
      <c r="W439" s="214"/>
      <c r="X439" s="214"/>
    </row>
    <row r="440" spans="1:24" s="245" customFormat="1" ht="25.15" hidden="1" customHeight="1" x14ac:dyDescent="0.25">
      <c r="A440" s="216">
        <v>106</v>
      </c>
      <c r="B440" s="209" t="s">
        <v>161</v>
      </c>
      <c r="C440" s="216">
        <v>2020</v>
      </c>
      <c r="D440" s="216">
        <v>2026</v>
      </c>
      <c r="E440" s="264" t="s">
        <v>356</v>
      </c>
      <c r="F440" s="225" t="s">
        <v>49</v>
      </c>
      <c r="G440" s="211">
        <f t="shared" si="214"/>
        <v>3086700</v>
      </c>
      <c r="H440" s="211">
        <f>H441+H442</f>
        <v>1000000</v>
      </c>
      <c r="I440" s="211">
        <f t="shared" ref="I440:N440" si="220">I441+I442</f>
        <v>788400</v>
      </c>
      <c r="J440" s="211">
        <f t="shared" si="220"/>
        <v>268300</v>
      </c>
      <c r="K440" s="211">
        <f t="shared" si="220"/>
        <v>300000</v>
      </c>
      <c r="L440" s="211">
        <f t="shared" si="220"/>
        <v>280000</v>
      </c>
      <c r="M440" s="211">
        <f t="shared" si="220"/>
        <v>250000</v>
      </c>
      <c r="N440" s="211">
        <f t="shared" si="220"/>
        <v>200000</v>
      </c>
      <c r="O440" s="208" t="s">
        <v>91</v>
      </c>
      <c r="P440" s="208" t="s">
        <v>59</v>
      </c>
      <c r="Q440" s="208">
        <f>R440+S440+T440+U440+V440+W440+X440</f>
        <v>354</v>
      </c>
      <c r="R440" s="208">
        <v>285</v>
      </c>
      <c r="S440" s="208">
        <v>19</v>
      </c>
      <c r="T440" s="208">
        <v>10</v>
      </c>
      <c r="U440" s="208">
        <v>10</v>
      </c>
      <c r="V440" s="208">
        <v>10</v>
      </c>
      <c r="W440" s="208">
        <v>10</v>
      </c>
      <c r="X440" s="208">
        <v>10</v>
      </c>
    </row>
    <row r="441" spans="1:24" s="245" customFormat="1" ht="45" hidden="1" x14ac:dyDescent="0.25">
      <c r="A441" s="217"/>
      <c r="B441" s="213"/>
      <c r="C441" s="217"/>
      <c r="D441" s="217"/>
      <c r="E441" s="265"/>
      <c r="F441" s="225" t="s">
        <v>60</v>
      </c>
      <c r="G441" s="211">
        <f t="shared" si="214"/>
        <v>3086700</v>
      </c>
      <c r="H441" s="211">
        <v>1000000</v>
      </c>
      <c r="I441" s="211">
        <v>788400</v>
      </c>
      <c r="J441" s="211">
        <v>268300</v>
      </c>
      <c r="K441" s="211">
        <v>300000</v>
      </c>
      <c r="L441" s="211">
        <v>280000</v>
      </c>
      <c r="M441" s="211">
        <v>250000</v>
      </c>
      <c r="N441" s="211">
        <v>200000</v>
      </c>
      <c r="O441" s="212"/>
      <c r="P441" s="212"/>
      <c r="Q441" s="212"/>
      <c r="R441" s="212"/>
      <c r="S441" s="212"/>
      <c r="T441" s="212"/>
      <c r="U441" s="212"/>
      <c r="V441" s="212"/>
      <c r="W441" s="212"/>
      <c r="X441" s="212"/>
    </row>
    <row r="442" spans="1:24" s="245" customFormat="1" ht="33" hidden="1" customHeight="1" x14ac:dyDescent="0.25">
      <c r="A442" s="218"/>
      <c r="B442" s="215"/>
      <c r="C442" s="218"/>
      <c r="D442" s="218"/>
      <c r="E442" s="236"/>
      <c r="F442" s="210" t="s">
        <v>61</v>
      </c>
      <c r="G442" s="211">
        <f t="shared" si="214"/>
        <v>0</v>
      </c>
      <c r="H442" s="211">
        <v>0</v>
      </c>
      <c r="I442" s="211">
        <v>0</v>
      </c>
      <c r="J442" s="211">
        <v>0</v>
      </c>
      <c r="K442" s="211">
        <v>0</v>
      </c>
      <c r="L442" s="211">
        <v>0</v>
      </c>
      <c r="M442" s="211">
        <v>0</v>
      </c>
      <c r="N442" s="211">
        <v>0</v>
      </c>
      <c r="O442" s="214"/>
      <c r="P442" s="214"/>
      <c r="Q442" s="214"/>
      <c r="R442" s="214"/>
      <c r="S442" s="214"/>
      <c r="T442" s="214"/>
      <c r="U442" s="214"/>
      <c r="V442" s="214"/>
      <c r="W442" s="214"/>
      <c r="X442" s="214"/>
    </row>
    <row r="443" spans="1:24" s="245" customFormat="1" ht="25.15" hidden="1" customHeight="1" x14ac:dyDescent="0.25">
      <c r="A443" s="216">
        <v>107</v>
      </c>
      <c r="B443" s="209" t="s">
        <v>162</v>
      </c>
      <c r="C443" s="216">
        <v>2020</v>
      </c>
      <c r="D443" s="216">
        <v>2026</v>
      </c>
      <c r="E443" s="264" t="s">
        <v>30</v>
      </c>
      <c r="F443" s="225" t="s">
        <v>49</v>
      </c>
      <c r="G443" s="211">
        <f t="shared" si="214"/>
        <v>14338444.41</v>
      </c>
      <c r="H443" s="211">
        <f>H444+H445</f>
        <v>1624924</v>
      </c>
      <c r="I443" s="211">
        <f t="shared" ref="I443:N443" si="221">I444+I445</f>
        <v>2382937</v>
      </c>
      <c r="J443" s="211">
        <f t="shared" si="221"/>
        <v>1897864.21</v>
      </c>
      <c r="K443" s="211">
        <f t="shared" si="221"/>
        <v>2832719.2</v>
      </c>
      <c r="L443" s="211">
        <f t="shared" si="221"/>
        <v>2000000</v>
      </c>
      <c r="M443" s="211">
        <f t="shared" si="221"/>
        <v>1800000</v>
      </c>
      <c r="N443" s="211">
        <f t="shared" si="221"/>
        <v>1800000</v>
      </c>
      <c r="O443" s="208" t="s">
        <v>166</v>
      </c>
      <c r="P443" s="208" t="s">
        <v>59</v>
      </c>
      <c r="Q443" s="208">
        <f>R443+S443+T443+U443+V443+W443+X443</f>
        <v>88</v>
      </c>
      <c r="R443" s="208">
        <v>13</v>
      </c>
      <c r="S443" s="208">
        <v>13</v>
      </c>
      <c r="T443" s="208">
        <v>10</v>
      </c>
      <c r="U443" s="208">
        <v>13</v>
      </c>
      <c r="V443" s="208">
        <v>13</v>
      </c>
      <c r="W443" s="208">
        <v>13</v>
      </c>
      <c r="X443" s="208">
        <v>13</v>
      </c>
    </row>
    <row r="444" spans="1:24" s="245" customFormat="1" ht="45" hidden="1" x14ac:dyDescent="0.25">
      <c r="A444" s="217"/>
      <c r="B444" s="213"/>
      <c r="C444" s="217"/>
      <c r="D444" s="217"/>
      <c r="E444" s="265"/>
      <c r="F444" s="225" t="s">
        <v>60</v>
      </c>
      <c r="G444" s="211">
        <f t="shared" si="214"/>
        <v>14338444.41</v>
      </c>
      <c r="H444" s="211">
        <v>1624924</v>
      </c>
      <c r="I444" s="211">
        <v>2382937</v>
      </c>
      <c r="J444" s="211">
        <v>1897864.21</v>
      </c>
      <c r="K444" s="211">
        <v>2832719.2</v>
      </c>
      <c r="L444" s="211">
        <v>2000000</v>
      </c>
      <c r="M444" s="211">
        <v>1800000</v>
      </c>
      <c r="N444" s="211">
        <v>1800000</v>
      </c>
      <c r="O444" s="212"/>
      <c r="P444" s="212"/>
      <c r="Q444" s="212"/>
      <c r="R444" s="212"/>
      <c r="S444" s="212"/>
      <c r="T444" s="212"/>
      <c r="U444" s="212"/>
      <c r="V444" s="212"/>
      <c r="W444" s="212"/>
      <c r="X444" s="212"/>
    </row>
    <row r="445" spans="1:24" s="245" customFormat="1" ht="28.9" hidden="1" customHeight="1" x14ac:dyDescent="0.25">
      <c r="A445" s="218"/>
      <c r="B445" s="215"/>
      <c r="C445" s="218"/>
      <c r="D445" s="218"/>
      <c r="E445" s="236"/>
      <c r="F445" s="210" t="s">
        <v>61</v>
      </c>
      <c r="G445" s="211">
        <f t="shared" si="214"/>
        <v>0</v>
      </c>
      <c r="H445" s="211">
        <v>0</v>
      </c>
      <c r="I445" s="211">
        <v>0</v>
      </c>
      <c r="J445" s="211">
        <v>0</v>
      </c>
      <c r="K445" s="211">
        <v>0</v>
      </c>
      <c r="L445" s="211">
        <v>0</v>
      </c>
      <c r="M445" s="211">
        <v>0</v>
      </c>
      <c r="N445" s="211">
        <v>0</v>
      </c>
      <c r="O445" s="214"/>
      <c r="P445" s="214"/>
      <c r="Q445" s="214"/>
      <c r="R445" s="214"/>
      <c r="S445" s="214"/>
      <c r="T445" s="214"/>
      <c r="U445" s="214"/>
      <c r="V445" s="214"/>
      <c r="W445" s="214"/>
      <c r="X445" s="214"/>
    </row>
    <row r="446" spans="1:24" s="245" customFormat="1" ht="22.15" hidden="1" customHeight="1" x14ac:dyDescent="0.25">
      <c r="A446" s="216">
        <v>108</v>
      </c>
      <c r="B446" s="209" t="s">
        <v>194</v>
      </c>
      <c r="C446" s="216">
        <v>2020</v>
      </c>
      <c r="D446" s="216">
        <v>2026</v>
      </c>
      <c r="E446" s="264" t="s">
        <v>30</v>
      </c>
      <c r="F446" s="225" t="s">
        <v>49</v>
      </c>
      <c r="G446" s="211">
        <f t="shared" si="214"/>
        <v>1900000</v>
      </c>
      <c r="H446" s="211">
        <f>H447+H448</f>
        <v>400000</v>
      </c>
      <c r="I446" s="211">
        <f t="shared" ref="I446:N446" si="222">I447+I448</f>
        <v>0</v>
      </c>
      <c r="J446" s="211">
        <f t="shared" si="222"/>
        <v>0</v>
      </c>
      <c r="K446" s="211">
        <f t="shared" si="222"/>
        <v>300000</v>
      </c>
      <c r="L446" s="211">
        <f t="shared" si="222"/>
        <v>400000</v>
      </c>
      <c r="M446" s="211">
        <f t="shared" si="222"/>
        <v>400000</v>
      </c>
      <c r="N446" s="211">
        <f t="shared" si="222"/>
        <v>400000</v>
      </c>
      <c r="O446" s="208" t="s">
        <v>20</v>
      </c>
      <c r="P446" s="208" t="s">
        <v>59</v>
      </c>
      <c r="Q446" s="208">
        <f>R446+S446+T446+U446+V446+W446+X446</f>
        <v>5</v>
      </c>
      <c r="R446" s="208">
        <v>1</v>
      </c>
      <c r="S446" s="208">
        <v>0</v>
      </c>
      <c r="T446" s="208">
        <v>0</v>
      </c>
      <c r="U446" s="208">
        <v>1</v>
      </c>
      <c r="V446" s="208">
        <v>1</v>
      </c>
      <c r="W446" s="208">
        <v>1</v>
      </c>
      <c r="X446" s="208">
        <v>1</v>
      </c>
    </row>
    <row r="447" spans="1:24" s="245" customFormat="1" ht="45" hidden="1" x14ac:dyDescent="0.25">
      <c r="A447" s="217"/>
      <c r="B447" s="213"/>
      <c r="C447" s="217"/>
      <c r="D447" s="217"/>
      <c r="E447" s="265"/>
      <c r="F447" s="225" t="s">
        <v>60</v>
      </c>
      <c r="G447" s="211">
        <f t="shared" si="214"/>
        <v>1900000</v>
      </c>
      <c r="H447" s="211">
        <v>400000</v>
      </c>
      <c r="I447" s="211">
        <v>0</v>
      </c>
      <c r="J447" s="211">
        <v>0</v>
      </c>
      <c r="K447" s="211">
        <v>300000</v>
      </c>
      <c r="L447" s="211">
        <v>400000</v>
      </c>
      <c r="M447" s="211">
        <v>400000</v>
      </c>
      <c r="N447" s="211">
        <v>400000</v>
      </c>
      <c r="O447" s="212"/>
      <c r="P447" s="212"/>
      <c r="Q447" s="212"/>
      <c r="R447" s="212"/>
      <c r="S447" s="212"/>
      <c r="T447" s="212"/>
      <c r="U447" s="212"/>
      <c r="V447" s="212"/>
      <c r="W447" s="212"/>
      <c r="X447" s="212"/>
    </row>
    <row r="448" spans="1:24" s="245" customFormat="1" ht="36.6" hidden="1" customHeight="1" x14ac:dyDescent="0.25">
      <c r="A448" s="218"/>
      <c r="B448" s="215"/>
      <c r="C448" s="218"/>
      <c r="D448" s="218"/>
      <c r="E448" s="236"/>
      <c r="F448" s="210" t="s">
        <v>61</v>
      </c>
      <c r="G448" s="211">
        <f t="shared" si="214"/>
        <v>0</v>
      </c>
      <c r="H448" s="211">
        <v>0</v>
      </c>
      <c r="I448" s="211">
        <v>0</v>
      </c>
      <c r="J448" s="211">
        <v>0</v>
      </c>
      <c r="K448" s="211">
        <v>0</v>
      </c>
      <c r="L448" s="211">
        <v>0</v>
      </c>
      <c r="M448" s="211">
        <v>0</v>
      </c>
      <c r="N448" s="211">
        <v>0</v>
      </c>
      <c r="O448" s="214"/>
      <c r="P448" s="214"/>
      <c r="Q448" s="214"/>
      <c r="R448" s="214"/>
      <c r="S448" s="214"/>
      <c r="T448" s="214"/>
      <c r="U448" s="214"/>
      <c r="V448" s="214"/>
      <c r="W448" s="214"/>
      <c r="X448" s="214"/>
    </row>
    <row r="449" spans="1:24" s="245" customFormat="1" ht="27.6" hidden="1" customHeight="1" x14ac:dyDescent="0.25">
      <c r="A449" s="216">
        <v>109</v>
      </c>
      <c r="B449" s="209" t="s">
        <v>163</v>
      </c>
      <c r="C449" s="216">
        <v>2020</v>
      </c>
      <c r="D449" s="216">
        <v>2026</v>
      </c>
      <c r="E449" s="264" t="s">
        <v>30</v>
      </c>
      <c r="F449" s="225" t="s">
        <v>49</v>
      </c>
      <c r="G449" s="211">
        <f t="shared" si="214"/>
        <v>430000</v>
      </c>
      <c r="H449" s="211">
        <f>H450+H451</f>
        <v>100000</v>
      </c>
      <c r="I449" s="211">
        <f t="shared" ref="I449:N449" si="223">I450+I451</f>
        <v>0</v>
      </c>
      <c r="J449" s="211">
        <f t="shared" si="223"/>
        <v>0</v>
      </c>
      <c r="K449" s="211">
        <f t="shared" si="223"/>
        <v>150000</v>
      </c>
      <c r="L449" s="211">
        <f t="shared" si="223"/>
        <v>80000</v>
      </c>
      <c r="M449" s="211">
        <f t="shared" si="223"/>
        <v>50000</v>
      </c>
      <c r="N449" s="211">
        <f t="shared" si="223"/>
        <v>50000</v>
      </c>
      <c r="O449" s="208" t="s">
        <v>166</v>
      </c>
      <c r="P449" s="208" t="s">
        <v>59</v>
      </c>
      <c r="Q449" s="208">
        <f>R449+S449+T449+U449+V449+W449+X449</f>
        <v>5</v>
      </c>
      <c r="R449" s="208">
        <v>1</v>
      </c>
      <c r="S449" s="208">
        <v>0</v>
      </c>
      <c r="T449" s="208">
        <v>0</v>
      </c>
      <c r="U449" s="208">
        <v>1</v>
      </c>
      <c r="V449" s="208">
        <v>1</v>
      </c>
      <c r="W449" s="208">
        <v>1</v>
      </c>
      <c r="X449" s="208">
        <v>1</v>
      </c>
    </row>
    <row r="450" spans="1:24" s="245" customFormat="1" ht="45" hidden="1" x14ac:dyDescent="0.25">
      <c r="A450" s="217"/>
      <c r="B450" s="213"/>
      <c r="C450" s="217"/>
      <c r="D450" s="217"/>
      <c r="E450" s="265"/>
      <c r="F450" s="225" t="s">
        <v>60</v>
      </c>
      <c r="G450" s="211">
        <f t="shared" si="214"/>
        <v>430000</v>
      </c>
      <c r="H450" s="211">
        <v>100000</v>
      </c>
      <c r="I450" s="211">
        <v>0</v>
      </c>
      <c r="J450" s="211">
        <v>0</v>
      </c>
      <c r="K450" s="211">
        <v>150000</v>
      </c>
      <c r="L450" s="211">
        <v>80000</v>
      </c>
      <c r="M450" s="211">
        <v>50000</v>
      </c>
      <c r="N450" s="211">
        <v>50000</v>
      </c>
      <c r="O450" s="212"/>
      <c r="P450" s="212"/>
      <c r="Q450" s="212"/>
      <c r="R450" s="212"/>
      <c r="S450" s="212"/>
      <c r="T450" s="212"/>
      <c r="U450" s="212"/>
      <c r="V450" s="212"/>
      <c r="W450" s="212"/>
      <c r="X450" s="212"/>
    </row>
    <row r="451" spans="1:24" s="245" customFormat="1" ht="31.15" hidden="1" customHeight="1" x14ac:dyDescent="0.25">
      <c r="A451" s="218"/>
      <c r="B451" s="215"/>
      <c r="C451" s="218"/>
      <c r="D451" s="218"/>
      <c r="E451" s="236"/>
      <c r="F451" s="210" t="s">
        <v>61</v>
      </c>
      <c r="G451" s="211">
        <f t="shared" si="214"/>
        <v>0</v>
      </c>
      <c r="H451" s="211">
        <v>0</v>
      </c>
      <c r="I451" s="211">
        <v>0</v>
      </c>
      <c r="J451" s="211">
        <v>0</v>
      </c>
      <c r="K451" s="211">
        <v>0</v>
      </c>
      <c r="L451" s="211">
        <v>0</v>
      </c>
      <c r="M451" s="211">
        <v>0</v>
      </c>
      <c r="N451" s="211">
        <v>0</v>
      </c>
      <c r="O451" s="214"/>
      <c r="P451" s="214"/>
      <c r="Q451" s="214"/>
      <c r="R451" s="214"/>
      <c r="S451" s="214"/>
      <c r="T451" s="214"/>
      <c r="U451" s="214"/>
      <c r="V451" s="214"/>
      <c r="W451" s="214"/>
      <c r="X451" s="214"/>
    </row>
    <row r="452" spans="1:24" s="245" customFormat="1" ht="31.15" hidden="1" customHeight="1" x14ac:dyDescent="0.25">
      <c r="A452" s="216" t="s">
        <v>322</v>
      </c>
      <c r="B452" s="209" t="s">
        <v>323</v>
      </c>
      <c r="C452" s="216">
        <v>2025</v>
      </c>
      <c r="D452" s="216">
        <v>2026</v>
      </c>
      <c r="E452" s="264" t="s">
        <v>30</v>
      </c>
      <c r="F452" s="225" t="s">
        <v>49</v>
      </c>
      <c r="G452" s="211">
        <f t="shared" ref="G452:G454" si="224">H452+I452+J452+K452+L452+M452+N452</f>
        <v>2777472</v>
      </c>
      <c r="H452" s="211">
        <f>H453+H454</f>
        <v>0</v>
      </c>
      <c r="I452" s="211">
        <f t="shared" ref="I452:N452" si="225">I453+I454</f>
        <v>0</v>
      </c>
      <c r="J452" s="211">
        <f t="shared" si="225"/>
        <v>0</v>
      </c>
      <c r="K452" s="211">
        <f t="shared" si="225"/>
        <v>0</v>
      </c>
      <c r="L452" s="211">
        <f t="shared" si="225"/>
        <v>0</v>
      </c>
      <c r="M452" s="211">
        <f t="shared" si="225"/>
        <v>1215144</v>
      </c>
      <c r="N452" s="211">
        <f t="shared" si="225"/>
        <v>1562328</v>
      </c>
      <c r="O452" s="208" t="s">
        <v>324</v>
      </c>
      <c r="P452" s="208" t="s">
        <v>59</v>
      </c>
      <c r="Q452" s="208">
        <f>R452+S452+T452+U452+V452+W452+X452</f>
        <v>16</v>
      </c>
      <c r="R452" s="208">
        <v>0</v>
      </c>
      <c r="S452" s="208">
        <v>0</v>
      </c>
      <c r="T452" s="208">
        <v>0</v>
      </c>
      <c r="U452" s="208">
        <v>0</v>
      </c>
      <c r="V452" s="208">
        <v>0</v>
      </c>
      <c r="W452" s="208">
        <v>7</v>
      </c>
      <c r="X452" s="208">
        <v>9</v>
      </c>
    </row>
    <row r="453" spans="1:24" s="245" customFormat="1" ht="31.15" hidden="1" customHeight="1" x14ac:dyDescent="0.25">
      <c r="A453" s="217"/>
      <c r="B453" s="213"/>
      <c r="C453" s="217"/>
      <c r="D453" s="217"/>
      <c r="E453" s="265"/>
      <c r="F453" s="225" t="s">
        <v>60</v>
      </c>
      <c r="G453" s="211">
        <f t="shared" si="224"/>
        <v>0</v>
      </c>
      <c r="H453" s="211">
        <v>0</v>
      </c>
      <c r="I453" s="211">
        <v>0</v>
      </c>
      <c r="J453" s="211">
        <v>0</v>
      </c>
      <c r="K453" s="211">
        <v>0</v>
      </c>
      <c r="L453" s="211">
        <v>0</v>
      </c>
      <c r="M453" s="211">
        <v>0</v>
      </c>
      <c r="N453" s="211">
        <v>0</v>
      </c>
      <c r="O453" s="212"/>
      <c r="P453" s="212"/>
      <c r="Q453" s="212"/>
      <c r="R453" s="212"/>
      <c r="S453" s="212"/>
      <c r="T453" s="212"/>
      <c r="U453" s="212"/>
      <c r="V453" s="212"/>
      <c r="W453" s="212"/>
      <c r="X453" s="212"/>
    </row>
    <row r="454" spans="1:24" s="245" customFormat="1" ht="31.15" hidden="1" customHeight="1" x14ac:dyDescent="0.25">
      <c r="A454" s="218"/>
      <c r="B454" s="215"/>
      <c r="C454" s="218"/>
      <c r="D454" s="218"/>
      <c r="E454" s="236"/>
      <c r="F454" s="210" t="s">
        <v>61</v>
      </c>
      <c r="G454" s="211">
        <f t="shared" si="224"/>
        <v>2777472</v>
      </c>
      <c r="H454" s="211">
        <v>0</v>
      </c>
      <c r="I454" s="211">
        <v>0</v>
      </c>
      <c r="J454" s="211">
        <v>0</v>
      </c>
      <c r="K454" s="211">
        <v>0</v>
      </c>
      <c r="L454" s="211">
        <v>0</v>
      </c>
      <c r="M454" s="211">
        <v>1215144</v>
      </c>
      <c r="N454" s="211">
        <v>1562328</v>
      </c>
      <c r="O454" s="214"/>
      <c r="P454" s="214"/>
      <c r="Q454" s="214"/>
      <c r="R454" s="214"/>
      <c r="S454" s="214"/>
      <c r="T454" s="214"/>
      <c r="U454" s="214"/>
      <c r="V454" s="214"/>
      <c r="W454" s="214"/>
      <c r="X454" s="214"/>
    </row>
    <row r="455" spans="1:24" s="245" customFormat="1" ht="31.15" hidden="1" customHeight="1" x14ac:dyDescent="0.25">
      <c r="A455" s="208">
        <v>110</v>
      </c>
      <c r="B455" s="254" t="s">
        <v>79</v>
      </c>
      <c r="C455" s="266"/>
      <c r="D455" s="267"/>
      <c r="E455" s="208" t="s">
        <v>48</v>
      </c>
      <c r="F455" s="225" t="s">
        <v>49</v>
      </c>
      <c r="G455" s="211">
        <f>H455+I455+J455+K455+L455+M455+N455</f>
        <v>45148161</v>
      </c>
      <c r="H455" s="211">
        <f t="shared" ref="H455:N455" si="226">H456+H457</f>
        <v>6199526.5600000005</v>
      </c>
      <c r="I455" s="211">
        <f t="shared" si="226"/>
        <v>6427845.2999999998</v>
      </c>
      <c r="J455" s="211">
        <f t="shared" si="226"/>
        <v>5865097.9399999995</v>
      </c>
      <c r="K455" s="211">
        <f t="shared" si="226"/>
        <v>7327719.2000000002</v>
      </c>
      <c r="L455" s="211">
        <f t="shared" si="226"/>
        <v>5691000</v>
      </c>
      <c r="M455" s="211">
        <f t="shared" si="226"/>
        <v>6669144</v>
      </c>
      <c r="N455" s="211">
        <f t="shared" si="226"/>
        <v>6967828</v>
      </c>
      <c r="O455" s="216" t="s">
        <v>48</v>
      </c>
      <c r="P455" s="216" t="s">
        <v>48</v>
      </c>
      <c r="Q455" s="216" t="s">
        <v>48</v>
      </c>
      <c r="R455" s="216" t="s">
        <v>48</v>
      </c>
      <c r="S455" s="216" t="s">
        <v>48</v>
      </c>
      <c r="T455" s="216" t="s">
        <v>48</v>
      </c>
      <c r="U455" s="216" t="s">
        <v>48</v>
      </c>
      <c r="V455" s="216" t="s">
        <v>48</v>
      </c>
      <c r="W455" s="216" t="s">
        <v>48</v>
      </c>
      <c r="X455" s="216" t="s">
        <v>48</v>
      </c>
    </row>
    <row r="456" spans="1:24" s="245" customFormat="1" ht="43.9" hidden="1" customHeight="1" x14ac:dyDescent="0.25">
      <c r="A456" s="212"/>
      <c r="B456" s="257"/>
      <c r="C456" s="268"/>
      <c r="D456" s="269"/>
      <c r="E456" s="212"/>
      <c r="F456" s="225" t="s">
        <v>60</v>
      </c>
      <c r="G456" s="211">
        <f>H456+I456+J456+K456+L456+M456+N456</f>
        <v>42370689</v>
      </c>
      <c r="H456" s="270">
        <f>H432+H438+H441+H444+H447+H450+H453</f>
        <v>6199526.5600000005</v>
      </c>
      <c r="I456" s="270">
        <f t="shared" ref="I456:N456" si="227">I432+I438+I441+I444+I447+I450+I453</f>
        <v>6427845.2999999998</v>
      </c>
      <c r="J456" s="270">
        <f t="shared" si="227"/>
        <v>5865097.9399999995</v>
      </c>
      <c r="K456" s="270">
        <f t="shared" si="227"/>
        <v>7327719.2000000002</v>
      </c>
      <c r="L456" s="270">
        <f t="shared" si="227"/>
        <v>5691000</v>
      </c>
      <c r="M456" s="270">
        <f t="shared" si="227"/>
        <v>5454000</v>
      </c>
      <c r="N456" s="270">
        <f t="shared" si="227"/>
        <v>5405500</v>
      </c>
      <c r="O456" s="271"/>
      <c r="P456" s="271"/>
      <c r="Q456" s="271"/>
      <c r="R456" s="271"/>
      <c r="S456" s="271"/>
      <c r="T456" s="271"/>
      <c r="U456" s="271"/>
      <c r="V456" s="271"/>
      <c r="W456" s="271"/>
      <c r="X456" s="271"/>
    </row>
    <row r="457" spans="1:24" s="245" customFormat="1" ht="31.15" hidden="1" customHeight="1" x14ac:dyDescent="0.25">
      <c r="A457" s="214"/>
      <c r="B457" s="260"/>
      <c r="C457" s="272"/>
      <c r="D457" s="273"/>
      <c r="E457" s="214"/>
      <c r="F457" s="210" t="s">
        <v>61</v>
      </c>
      <c r="G457" s="211">
        <f>H457+I457+J457+K457+L457+M457+N457</f>
        <v>2777472</v>
      </c>
      <c r="H457" s="270">
        <f>H433+H439+H442+H445+H448+H451+H454</f>
        <v>0</v>
      </c>
      <c r="I457" s="270">
        <f t="shared" ref="I457:N457" si="228">I433+I439+I442+I445+I448+I451+I454</f>
        <v>0</v>
      </c>
      <c r="J457" s="270">
        <f t="shared" si="228"/>
        <v>0</v>
      </c>
      <c r="K457" s="270">
        <f t="shared" si="228"/>
        <v>0</v>
      </c>
      <c r="L457" s="270">
        <f t="shared" si="228"/>
        <v>0</v>
      </c>
      <c r="M457" s="270">
        <f t="shared" si="228"/>
        <v>1215144</v>
      </c>
      <c r="N457" s="270">
        <f t="shared" si="228"/>
        <v>1562328</v>
      </c>
      <c r="O457" s="228"/>
      <c r="P457" s="228"/>
      <c r="Q457" s="228"/>
      <c r="R457" s="228"/>
      <c r="S457" s="228"/>
      <c r="T457" s="228"/>
      <c r="U457" s="228"/>
      <c r="V457" s="228"/>
      <c r="W457" s="228"/>
      <c r="X457" s="228"/>
    </row>
    <row r="458" spans="1:24" s="245" customFormat="1" ht="64.900000000000006" hidden="1" customHeight="1" x14ac:dyDescent="0.25">
      <c r="A458" s="241">
        <v>111</v>
      </c>
      <c r="B458" s="242" t="s">
        <v>178</v>
      </c>
      <c r="C458" s="243"/>
      <c r="D458" s="243"/>
      <c r="E458" s="244"/>
      <c r="F458" s="250" t="s">
        <v>48</v>
      </c>
      <c r="G458" s="250" t="s">
        <v>48</v>
      </c>
      <c r="H458" s="250" t="s">
        <v>48</v>
      </c>
      <c r="I458" s="250" t="s">
        <v>48</v>
      </c>
      <c r="J458" s="250" t="s">
        <v>48</v>
      </c>
      <c r="K458" s="250" t="s">
        <v>48</v>
      </c>
      <c r="L458" s="250" t="s">
        <v>48</v>
      </c>
      <c r="M458" s="250" t="s">
        <v>48</v>
      </c>
      <c r="N458" s="250" t="s">
        <v>48</v>
      </c>
      <c r="O458" s="250" t="s">
        <v>48</v>
      </c>
      <c r="P458" s="250" t="s">
        <v>48</v>
      </c>
      <c r="Q458" s="250" t="s">
        <v>48</v>
      </c>
      <c r="R458" s="250" t="s">
        <v>48</v>
      </c>
      <c r="S458" s="250" t="s">
        <v>48</v>
      </c>
      <c r="T458" s="250" t="s">
        <v>48</v>
      </c>
      <c r="U458" s="250" t="s">
        <v>48</v>
      </c>
      <c r="V458" s="250" t="s">
        <v>48</v>
      </c>
      <c r="W458" s="250" t="s">
        <v>48</v>
      </c>
      <c r="X458" s="250" t="s">
        <v>48</v>
      </c>
    </row>
    <row r="459" spans="1:24" s="245" customFormat="1" ht="57" hidden="1" customHeight="1" x14ac:dyDescent="0.25">
      <c r="A459" s="246">
        <v>112</v>
      </c>
      <c r="B459" s="252" t="s">
        <v>179</v>
      </c>
      <c r="C459" s="253">
        <v>2020</v>
      </c>
      <c r="D459" s="253">
        <v>2026</v>
      </c>
      <c r="E459" s="263" t="s">
        <v>180</v>
      </c>
      <c r="F459" s="253" t="s">
        <v>48</v>
      </c>
      <c r="G459" s="253" t="s">
        <v>48</v>
      </c>
      <c r="H459" s="253" t="s">
        <v>48</v>
      </c>
      <c r="I459" s="253" t="s">
        <v>48</v>
      </c>
      <c r="J459" s="253" t="s">
        <v>48</v>
      </c>
      <c r="K459" s="253" t="s">
        <v>48</v>
      </c>
      <c r="L459" s="253" t="s">
        <v>48</v>
      </c>
      <c r="M459" s="253" t="s">
        <v>48</v>
      </c>
      <c r="N459" s="253" t="s">
        <v>48</v>
      </c>
      <c r="O459" s="253" t="s">
        <v>48</v>
      </c>
      <c r="P459" s="253" t="s">
        <v>48</v>
      </c>
      <c r="Q459" s="253" t="s">
        <v>48</v>
      </c>
      <c r="R459" s="253" t="s">
        <v>48</v>
      </c>
      <c r="S459" s="253" t="s">
        <v>48</v>
      </c>
      <c r="T459" s="253" t="s">
        <v>48</v>
      </c>
      <c r="U459" s="253" t="s">
        <v>48</v>
      </c>
      <c r="V459" s="253" t="s">
        <v>48</v>
      </c>
      <c r="W459" s="253" t="s">
        <v>48</v>
      </c>
      <c r="X459" s="253" t="s">
        <v>48</v>
      </c>
    </row>
    <row r="460" spans="1:24" s="245" customFormat="1" ht="42.75" hidden="1" customHeight="1" x14ac:dyDescent="0.25">
      <c r="A460" s="216">
        <v>113</v>
      </c>
      <c r="B460" s="209" t="s">
        <v>182</v>
      </c>
      <c r="C460" s="216">
        <v>2020</v>
      </c>
      <c r="D460" s="216">
        <v>2026</v>
      </c>
      <c r="E460" s="264" t="s">
        <v>181</v>
      </c>
      <c r="F460" s="225" t="s">
        <v>49</v>
      </c>
      <c r="G460" s="211">
        <f t="shared" ref="G460:G471" si="229">H460+I460+J460+K460+L460+M460+N460</f>
        <v>65000</v>
      </c>
      <c r="H460" s="211">
        <f>H461+H462</f>
        <v>0</v>
      </c>
      <c r="I460" s="211">
        <f t="shared" ref="I460:N460" si="230">I461+I462</f>
        <v>25000</v>
      </c>
      <c r="J460" s="211">
        <f t="shared" si="230"/>
        <v>0</v>
      </c>
      <c r="K460" s="211">
        <f t="shared" si="230"/>
        <v>10000</v>
      </c>
      <c r="L460" s="211">
        <f t="shared" si="230"/>
        <v>10000</v>
      </c>
      <c r="M460" s="211">
        <f t="shared" si="230"/>
        <v>10000</v>
      </c>
      <c r="N460" s="211">
        <f t="shared" si="230"/>
        <v>10000</v>
      </c>
      <c r="O460" s="208" t="s">
        <v>185</v>
      </c>
      <c r="P460" s="208" t="s">
        <v>186</v>
      </c>
      <c r="Q460" s="208" t="s">
        <v>48</v>
      </c>
      <c r="R460" s="208">
        <v>114</v>
      </c>
      <c r="S460" s="208">
        <v>113</v>
      </c>
      <c r="T460" s="208">
        <v>114</v>
      </c>
      <c r="U460" s="208">
        <v>111</v>
      </c>
      <c r="V460" s="208">
        <v>111</v>
      </c>
      <c r="W460" s="208">
        <v>111</v>
      </c>
      <c r="X460" s="208">
        <v>111</v>
      </c>
    </row>
    <row r="461" spans="1:24" s="245" customFormat="1" ht="45" hidden="1" x14ac:dyDescent="0.25">
      <c r="A461" s="217"/>
      <c r="B461" s="213"/>
      <c r="C461" s="217"/>
      <c r="D461" s="217"/>
      <c r="E461" s="274"/>
      <c r="F461" s="225" t="s">
        <v>60</v>
      </c>
      <c r="G461" s="211">
        <f t="shared" si="229"/>
        <v>65000</v>
      </c>
      <c r="H461" s="211">
        <f>H464</f>
        <v>0</v>
      </c>
      <c r="I461" s="211">
        <v>25000</v>
      </c>
      <c r="J461" s="211">
        <v>0</v>
      </c>
      <c r="K461" s="211">
        <v>10000</v>
      </c>
      <c r="L461" s="211">
        <v>10000</v>
      </c>
      <c r="M461" s="211">
        <v>10000</v>
      </c>
      <c r="N461" s="211">
        <v>10000</v>
      </c>
      <c r="O461" s="212"/>
      <c r="P461" s="212"/>
      <c r="Q461" s="212"/>
      <c r="R461" s="212"/>
      <c r="S461" s="212"/>
      <c r="T461" s="212"/>
      <c r="U461" s="212"/>
      <c r="V461" s="212"/>
      <c r="W461" s="212"/>
      <c r="X461" s="212"/>
    </row>
    <row r="462" spans="1:24" s="245" customFormat="1" ht="99" hidden="1" customHeight="1" x14ac:dyDescent="0.25">
      <c r="A462" s="218"/>
      <c r="B462" s="215"/>
      <c r="C462" s="218"/>
      <c r="D462" s="218"/>
      <c r="E462" s="275"/>
      <c r="F462" s="210" t="s">
        <v>61</v>
      </c>
      <c r="G462" s="211">
        <f t="shared" si="229"/>
        <v>0</v>
      </c>
      <c r="H462" s="211">
        <f>H465</f>
        <v>0</v>
      </c>
      <c r="I462" s="211">
        <f t="shared" ref="I462:N462" si="231">I465</f>
        <v>0</v>
      </c>
      <c r="J462" s="211">
        <f t="shared" si="231"/>
        <v>0</v>
      </c>
      <c r="K462" s="211">
        <f t="shared" si="231"/>
        <v>0</v>
      </c>
      <c r="L462" s="211">
        <f t="shared" si="231"/>
        <v>0</v>
      </c>
      <c r="M462" s="211">
        <f t="shared" si="231"/>
        <v>0</v>
      </c>
      <c r="N462" s="211">
        <f t="shared" si="231"/>
        <v>0</v>
      </c>
      <c r="O462" s="214"/>
      <c r="P462" s="214"/>
      <c r="Q462" s="214"/>
      <c r="R462" s="214"/>
      <c r="S462" s="214"/>
      <c r="T462" s="214"/>
      <c r="U462" s="214"/>
      <c r="V462" s="214"/>
      <c r="W462" s="214"/>
      <c r="X462" s="214"/>
    </row>
    <row r="463" spans="1:24" s="245" customFormat="1" ht="42.75" hidden="1" customHeight="1" x14ac:dyDescent="0.25">
      <c r="A463" s="216">
        <v>114</v>
      </c>
      <c r="B463" s="209" t="s">
        <v>187</v>
      </c>
      <c r="C463" s="216">
        <v>2020</v>
      </c>
      <c r="D463" s="216">
        <v>2026</v>
      </c>
      <c r="E463" s="264" t="s">
        <v>181</v>
      </c>
      <c r="F463" s="225" t="s">
        <v>49</v>
      </c>
      <c r="G463" s="211">
        <f t="shared" si="229"/>
        <v>1200000</v>
      </c>
      <c r="H463" s="211">
        <f>H464+H465</f>
        <v>0</v>
      </c>
      <c r="I463" s="211">
        <f t="shared" ref="I463:N463" si="232">I464+I465</f>
        <v>240000</v>
      </c>
      <c r="J463" s="211">
        <f t="shared" si="232"/>
        <v>0</v>
      </c>
      <c r="K463" s="211">
        <f t="shared" si="232"/>
        <v>240000</v>
      </c>
      <c r="L463" s="211">
        <f t="shared" si="232"/>
        <v>240000</v>
      </c>
      <c r="M463" s="211">
        <f t="shared" si="232"/>
        <v>240000</v>
      </c>
      <c r="N463" s="211">
        <f t="shared" si="232"/>
        <v>240000</v>
      </c>
      <c r="O463" s="208" t="s">
        <v>184</v>
      </c>
      <c r="P463" s="208" t="s">
        <v>73</v>
      </c>
      <c r="Q463" s="208" t="s">
        <v>48</v>
      </c>
      <c r="R463" s="208">
        <v>100</v>
      </c>
      <c r="S463" s="208">
        <v>100</v>
      </c>
      <c r="T463" s="208">
        <v>100</v>
      </c>
      <c r="U463" s="208">
        <v>100</v>
      </c>
      <c r="V463" s="208">
        <v>100</v>
      </c>
      <c r="W463" s="208">
        <v>100</v>
      </c>
      <c r="X463" s="208">
        <v>100</v>
      </c>
    </row>
    <row r="464" spans="1:24" s="245" customFormat="1" ht="45" hidden="1" x14ac:dyDescent="0.25">
      <c r="A464" s="217"/>
      <c r="B464" s="213"/>
      <c r="C464" s="217"/>
      <c r="D464" s="217"/>
      <c r="E464" s="274"/>
      <c r="F464" s="225" t="s">
        <v>60</v>
      </c>
      <c r="G464" s="211">
        <f t="shared" si="229"/>
        <v>1200000</v>
      </c>
      <c r="H464" s="211">
        <v>0</v>
      </c>
      <c r="I464" s="211">
        <v>240000</v>
      </c>
      <c r="J464" s="211">
        <v>0</v>
      </c>
      <c r="K464" s="211">
        <v>240000</v>
      </c>
      <c r="L464" s="211">
        <v>240000</v>
      </c>
      <c r="M464" s="211">
        <v>240000</v>
      </c>
      <c r="N464" s="211">
        <v>240000</v>
      </c>
      <c r="O464" s="212"/>
      <c r="P464" s="212"/>
      <c r="Q464" s="212"/>
      <c r="R464" s="212"/>
      <c r="S464" s="212"/>
      <c r="T464" s="212"/>
      <c r="U464" s="212"/>
      <c r="V464" s="212"/>
      <c r="W464" s="212"/>
      <c r="X464" s="212"/>
    </row>
    <row r="465" spans="1:24" s="245" customFormat="1" ht="45.75" hidden="1" customHeight="1" x14ac:dyDescent="0.25">
      <c r="A465" s="218"/>
      <c r="B465" s="215"/>
      <c r="C465" s="218"/>
      <c r="D465" s="218"/>
      <c r="E465" s="275"/>
      <c r="F465" s="210" t="s">
        <v>61</v>
      </c>
      <c r="G465" s="211">
        <f t="shared" si="229"/>
        <v>0</v>
      </c>
      <c r="H465" s="211">
        <v>0</v>
      </c>
      <c r="I465" s="211">
        <v>0</v>
      </c>
      <c r="J465" s="211">
        <v>0</v>
      </c>
      <c r="K465" s="211">
        <v>0</v>
      </c>
      <c r="L465" s="211">
        <v>0</v>
      </c>
      <c r="M465" s="211">
        <v>0</v>
      </c>
      <c r="N465" s="211">
        <v>0</v>
      </c>
      <c r="O465" s="214"/>
      <c r="P465" s="214"/>
      <c r="Q465" s="214"/>
      <c r="R465" s="214"/>
      <c r="S465" s="214"/>
      <c r="T465" s="214"/>
      <c r="U465" s="214"/>
      <c r="V465" s="214"/>
      <c r="W465" s="214"/>
      <c r="X465" s="214"/>
    </row>
    <row r="466" spans="1:24" s="245" customFormat="1" ht="70.5" hidden="1" customHeight="1" x14ac:dyDescent="0.25">
      <c r="A466" s="216">
        <v>115</v>
      </c>
      <c r="B466" s="209" t="s">
        <v>183</v>
      </c>
      <c r="C466" s="216">
        <v>2020</v>
      </c>
      <c r="D466" s="216">
        <v>2026</v>
      </c>
      <c r="E466" s="264" t="s">
        <v>181</v>
      </c>
      <c r="F466" s="225" t="s">
        <v>49</v>
      </c>
      <c r="G466" s="211">
        <f t="shared" si="229"/>
        <v>0</v>
      </c>
      <c r="H466" s="211">
        <f>H467+H468</f>
        <v>0</v>
      </c>
      <c r="I466" s="211">
        <f t="shared" ref="I466:N466" si="233">I467+I468</f>
        <v>0</v>
      </c>
      <c r="J466" s="211">
        <f t="shared" si="233"/>
        <v>0</v>
      </c>
      <c r="K466" s="211">
        <f t="shared" si="233"/>
        <v>0</v>
      </c>
      <c r="L466" s="211">
        <f t="shared" si="233"/>
        <v>0</v>
      </c>
      <c r="M466" s="211">
        <f t="shared" si="233"/>
        <v>0</v>
      </c>
      <c r="N466" s="211">
        <f t="shared" si="233"/>
        <v>0</v>
      </c>
      <c r="O466" s="208" t="s">
        <v>261</v>
      </c>
      <c r="P466" s="208" t="s">
        <v>59</v>
      </c>
      <c r="Q466" s="208">
        <f>R466+S466+T466+U466+V466+W466+X466</f>
        <v>70</v>
      </c>
      <c r="R466" s="208">
        <v>10</v>
      </c>
      <c r="S466" s="208">
        <v>10</v>
      </c>
      <c r="T466" s="208">
        <v>10</v>
      </c>
      <c r="U466" s="208">
        <v>10</v>
      </c>
      <c r="V466" s="208">
        <v>10</v>
      </c>
      <c r="W466" s="208">
        <v>10</v>
      </c>
      <c r="X466" s="208">
        <v>10</v>
      </c>
    </row>
    <row r="467" spans="1:24" s="245" customFormat="1" ht="56.25" hidden="1" customHeight="1" x14ac:dyDescent="0.25">
      <c r="A467" s="217"/>
      <c r="B467" s="213"/>
      <c r="C467" s="217"/>
      <c r="D467" s="217"/>
      <c r="E467" s="274"/>
      <c r="F467" s="225" t="s">
        <v>60</v>
      </c>
      <c r="G467" s="211">
        <f t="shared" si="229"/>
        <v>0</v>
      </c>
      <c r="H467" s="211">
        <v>0</v>
      </c>
      <c r="I467" s="211">
        <v>0</v>
      </c>
      <c r="J467" s="211">
        <v>0</v>
      </c>
      <c r="K467" s="211">
        <v>0</v>
      </c>
      <c r="L467" s="211">
        <v>0</v>
      </c>
      <c r="M467" s="211">
        <v>0</v>
      </c>
      <c r="N467" s="211">
        <v>0</v>
      </c>
      <c r="O467" s="212"/>
      <c r="P467" s="212"/>
      <c r="Q467" s="212"/>
      <c r="R467" s="212"/>
      <c r="S467" s="212"/>
      <c r="T467" s="212"/>
      <c r="U467" s="212"/>
      <c r="V467" s="212"/>
      <c r="W467" s="212"/>
      <c r="X467" s="212"/>
    </row>
    <row r="468" spans="1:24" s="245" customFormat="1" ht="40.5" hidden="1" customHeight="1" x14ac:dyDescent="0.25">
      <c r="A468" s="218"/>
      <c r="B468" s="215"/>
      <c r="C468" s="218"/>
      <c r="D468" s="218"/>
      <c r="E468" s="275"/>
      <c r="F468" s="210" t="s">
        <v>61</v>
      </c>
      <c r="G468" s="211">
        <f t="shared" si="229"/>
        <v>0</v>
      </c>
      <c r="H468" s="211">
        <v>0</v>
      </c>
      <c r="I468" s="211">
        <v>0</v>
      </c>
      <c r="J468" s="211">
        <v>0</v>
      </c>
      <c r="K468" s="211">
        <v>0</v>
      </c>
      <c r="L468" s="211">
        <v>0</v>
      </c>
      <c r="M468" s="211">
        <v>0</v>
      </c>
      <c r="N468" s="211">
        <v>0</v>
      </c>
      <c r="O468" s="214"/>
      <c r="P468" s="214"/>
      <c r="Q468" s="214"/>
      <c r="R468" s="214"/>
      <c r="S468" s="214"/>
      <c r="T468" s="214"/>
      <c r="U468" s="214"/>
      <c r="V468" s="214"/>
      <c r="W468" s="214"/>
      <c r="X468" s="214"/>
    </row>
    <row r="469" spans="1:24" s="245" customFormat="1" ht="21.6" hidden="1" customHeight="1" x14ac:dyDescent="0.25">
      <c r="A469" s="208">
        <v>116</v>
      </c>
      <c r="B469" s="254" t="s">
        <v>177</v>
      </c>
      <c r="C469" s="266"/>
      <c r="D469" s="267"/>
      <c r="E469" s="208" t="s">
        <v>48</v>
      </c>
      <c r="F469" s="225" t="s">
        <v>49</v>
      </c>
      <c r="G469" s="211">
        <f t="shared" si="229"/>
        <v>1265000</v>
      </c>
      <c r="H469" s="211">
        <f t="shared" ref="H469:N469" si="234">H470+H471</f>
        <v>0</v>
      </c>
      <c r="I469" s="211">
        <f t="shared" si="234"/>
        <v>265000</v>
      </c>
      <c r="J469" s="211">
        <f t="shared" si="234"/>
        <v>0</v>
      </c>
      <c r="K469" s="211">
        <f t="shared" si="234"/>
        <v>250000</v>
      </c>
      <c r="L469" s="211">
        <f t="shared" si="234"/>
        <v>250000</v>
      </c>
      <c r="M469" s="211">
        <f t="shared" si="234"/>
        <v>250000</v>
      </c>
      <c r="N469" s="211">
        <f t="shared" si="234"/>
        <v>250000</v>
      </c>
      <c r="O469" s="216" t="s">
        <v>48</v>
      </c>
      <c r="P469" s="216" t="s">
        <v>48</v>
      </c>
      <c r="Q469" s="216" t="s">
        <v>48</v>
      </c>
      <c r="R469" s="216" t="s">
        <v>48</v>
      </c>
      <c r="S469" s="216" t="s">
        <v>48</v>
      </c>
      <c r="T469" s="216" t="s">
        <v>48</v>
      </c>
      <c r="U469" s="216" t="s">
        <v>48</v>
      </c>
      <c r="V469" s="216" t="s">
        <v>48</v>
      </c>
      <c r="W469" s="216" t="s">
        <v>48</v>
      </c>
      <c r="X469" s="216" t="s">
        <v>48</v>
      </c>
    </row>
    <row r="470" spans="1:24" s="245" customFormat="1" ht="45" hidden="1" x14ac:dyDescent="0.25">
      <c r="A470" s="212"/>
      <c r="B470" s="257"/>
      <c r="C470" s="268"/>
      <c r="D470" s="269"/>
      <c r="E470" s="212"/>
      <c r="F470" s="225" t="s">
        <v>60</v>
      </c>
      <c r="G470" s="211">
        <f t="shared" si="229"/>
        <v>1265000</v>
      </c>
      <c r="H470" s="270">
        <f>H461+H464+H467</f>
        <v>0</v>
      </c>
      <c r="I470" s="270">
        <f t="shared" ref="I470:N470" si="235">I461+I464+I467</f>
        <v>265000</v>
      </c>
      <c r="J470" s="270">
        <f t="shared" si="235"/>
        <v>0</v>
      </c>
      <c r="K470" s="270">
        <f t="shared" si="235"/>
        <v>250000</v>
      </c>
      <c r="L470" s="270">
        <f t="shared" si="235"/>
        <v>250000</v>
      </c>
      <c r="M470" s="270">
        <f t="shared" si="235"/>
        <v>250000</v>
      </c>
      <c r="N470" s="270">
        <f t="shared" si="235"/>
        <v>250000</v>
      </c>
      <c r="O470" s="271"/>
      <c r="P470" s="271"/>
      <c r="Q470" s="271"/>
      <c r="R470" s="271"/>
      <c r="S470" s="271"/>
      <c r="T470" s="271"/>
      <c r="U470" s="271"/>
      <c r="V470" s="271"/>
      <c r="W470" s="271"/>
      <c r="X470" s="271"/>
    </row>
    <row r="471" spans="1:24" s="245" customFormat="1" ht="33.6" hidden="1" customHeight="1" x14ac:dyDescent="0.25">
      <c r="A471" s="214"/>
      <c r="B471" s="260"/>
      <c r="C471" s="272"/>
      <c r="D471" s="273"/>
      <c r="E471" s="214"/>
      <c r="F471" s="210" t="s">
        <v>61</v>
      </c>
      <c r="G471" s="211">
        <f t="shared" si="229"/>
        <v>0</v>
      </c>
      <c r="H471" s="270">
        <f>H462+H465+H468</f>
        <v>0</v>
      </c>
      <c r="I471" s="270">
        <f t="shared" ref="I471:N471" si="236">I462+I465+I468</f>
        <v>0</v>
      </c>
      <c r="J471" s="270">
        <f t="shared" si="236"/>
        <v>0</v>
      </c>
      <c r="K471" s="270">
        <f t="shared" si="236"/>
        <v>0</v>
      </c>
      <c r="L471" s="270">
        <f t="shared" si="236"/>
        <v>0</v>
      </c>
      <c r="M471" s="270">
        <f t="shared" si="236"/>
        <v>0</v>
      </c>
      <c r="N471" s="270">
        <f t="shared" si="236"/>
        <v>0</v>
      </c>
      <c r="O471" s="228"/>
      <c r="P471" s="228"/>
      <c r="Q471" s="228"/>
      <c r="R471" s="228"/>
      <c r="S471" s="228"/>
      <c r="T471" s="228"/>
      <c r="U471" s="228"/>
      <c r="V471" s="228"/>
      <c r="W471" s="228"/>
      <c r="X471" s="228"/>
    </row>
    <row r="472" spans="1:24" s="245" customFormat="1" ht="24" customHeight="1" x14ac:dyDescent="0.25">
      <c r="A472" s="219">
        <v>117</v>
      </c>
      <c r="B472" s="222" t="s">
        <v>164</v>
      </c>
      <c r="C472" s="222"/>
      <c r="D472" s="222"/>
      <c r="E472" s="222"/>
      <c r="F472" s="225" t="s">
        <v>49</v>
      </c>
      <c r="G472" s="211">
        <f>H472+I472+J472+K472+L472+M472+N472</f>
        <v>1709072129.6099999</v>
      </c>
      <c r="H472" s="211">
        <f>H473+H474</f>
        <v>268724136.05000001</v>
      </c>
      <c r="I472" s="211">
        <f>I473+I474</f>
        <v>249958108.37</v>
      </c>
      <c r="J472" s="211">
        <f t="shared" ref="J472:N472" si="237">J473+J474</f>
        <v>420919041.88999993</v>
      </c>
      <c r="K472" s="211">
        <f t="shared" si="237"/>
        <v>208867751.19</v>
      </c>
      <c r="L472" s="211">
        <f t="shared" si="237"/>
        <v>237730561</v>
      </c>
      <c r="M472" s="211">
        <f t="shared" si="237"/>
        <v>166534995.87</v>
      </c>
      <c r="N472" s="211">
        <f t="shared" si="237"/>
        <v>156337535.24000001</v>
      </c>
      <c r="O472" s="224" t="s">
        <v>48</v>
      </c>
      <c r="P472" s="224" t="s">
        <v>48</v>
      </c>
      <c r="Q472" s="224" t="s">
        <v>48</v>
      </c>
      <c r="R472" s="224" t="s">
        <v>48</v>
      </c>
      <c r="S472" s="224" t="s">
        <v>48</v>
      </c>
      <c r="T472" s="224" t="s">
        <v>48</v>
      </c>
      <c r="U472" s="224" t="s">
        <v>48</v>
      </c>
      <c r="V472" s="224" t="s">
        <v>48</v>
      </c>
      <c r="W472" s="224" t="s">
        <v>48</v>
      </c>
      <c r="X472" s="224" t="s">
        <v>48</v>
      </c>
    </row>
    <row r="473" spans="1:24" s="245" customFormat="1" ht="45" x14ac:dyDescent="0.25">
      <c r="A473" s="219"/>
      <c r="B473" s="222"/>
      <c r="C473" s="222"/>
      <c r="D473" s="222"/>
      <c r="E473" s="222"/>
      <c r="F473" s="225" t="s">
        <v>60</v>
      </c>
      <c r="G473" s="211">
        <f t="shared" si="214"/>
        <v>652896509.79999995</v>
      </c>
      <c r="H473" s="211">
        <f t="shared" ref="H473:N474" si="238">H52+H108+H158+H181+H378+H401+H427+H456+H470</f>
        <v>93114809.620000005</v>
      </c>
      <c r="I473" s="211">
        <f t="shared" si="238"/>
        <v>93481504.520000011</v>
      </c>
      <c r="J473" s="211">
        <f t="shared" si="238"/>
        <v>105777245.97999997</v>
      </c>
      <c r="K473" s="211">
        <f t="shared" si="238"/>
        <v>89390032.600000009</v>
      </c>
      <c r="L473" s="211">
        <f t="shared" si="238"/>
        <v>97135642.700000003</v>
      </c>
      <c r="M473" s="211">
        <f t="shared" si="238"/>
        <v>87280387.189999998</v>
      </c>
      <c r="N473" s="211">
        <f t="shared" si="238"/>
        <v>86716887.189999998</v>
      </c>
      <c r="O473" s="231"/>
      <c r="P473" s="231"/>
      <c r="Q473" s="231"/>
      <c r="R473" s="231"/>
      <c r="S473" s="231"/>
      <c r="T473" s="231"/>
      <c r="U473" s="231"/>
      <c r="V473" s="231"/>
      <c r="W473" s="231"/>
      <c r="X473" s="231"/>
    </row>
    <row r="474" spans="1:24" s="245" customFormat="1" ht="37.9" customHeight="1" x14ac:dyDescent="0.25">
      <c r="A474" s="219"/>
      <c r="B474" s="222"/>
      <c r="C474" s="222"/>
      <c r="D474" s="222"/>
      <c r="E474" s="222"/>
      <c r="F474" s="210" t="s">
        <v>61</v>
      </c>
      <c r="G474" s="211">
        <f t="shared" si="214"/>
        <v>1056175619.8099999</v>
      </c>
      <c r="H474" s="211">
        <f t="shared" si="238"/>
        <v>175609326.43000001</v>
      </c>
      <c r="I474" s="211">
        <f t="shared" si="238"/>
        <v>156476603.84999999</v>
      </c>
      <c r="J474" s="211">
        <f t="shared" si="238"/>
        <v>315141795.90999997</v>
      </c>
      <c r="K474" s="211">
        <f t="shared" si="238"/>
        <v>119477718.59</v>
      </c>
      <c r="L474" s="211">
        <f t="shared" si="238"/>
        <v>140594918.29999998</v>
      </c>
      <c r="M474" s="211">
        <f t="shared" si="238"/>
        <v>79254608.680000007</v>
      </c>
      <c r="N474" s="211">
        <f t="shared" si="238"/>
        <v>69620648.049999997</v>
      </c>
      <c r="O474" s="231"/>
      <c r="P474" s="231"/>
      <c r="Q474" s="231"/>
      <c r="R474" s="231"/>
      <c r="S474" s="231"/>
      <c r="T474" s="231"/>
      <c r="U474" s="231"/>
      <c r="V474" s="231"/>
      <c r="W474" s="231"/>
      <c r="X474" s="231"/>
    </row>
  </sheetData>
  <autoFilter ref="A14:X474" xr:uid="{00000000-0009-0000-0000-000000000000}"/>
  <mergeCells count="2222">
    <mergeCell ref="M1:X1"/>
    <mergeCell ref="M2:X2"/>
    <mergeCell ref="M3:X3"/>
    <mergeCell ref="A177:A179"/>
    <mergeCell ref="B203:B205"/>
    <mergeCell ref="B218:B220"/>
    <mergeCell ref="R177:R179"/>
    <mergeCell ref="S177:S179"/>
    <mergeCell ref="T177:T179"/>
    <mergeCell ref="U177:U179"/>
    <mergeCell ref="V177:V179"/>
    <mergeCell ref="W177:W179"/>
    <mergeCell ref="X177:X179"/>
    <mergeCell ref="R224:R226"/>
    <mergeCell ref="R227:R229"/>
    <mergeCell ref="S197:S199"/>
    <mergeCell ref="T239:T241"/>
    <mergeCell ref="W168:W170"/>
    <mergeCell ref="X168:X170"/>
    <mergeCell ref="A171:A173"/>
    <mergeCell ref="B171:B173"/>
    <mergeCell ref="C171:C173"/>
    <mergeCell ref="D171:D173"/>
    <mergeCell ref="E171:E173"/>
    <mergeCell ref="O171:O173"/>
    <mergeCell ref="P171:P173"/>
    <mergeCell ref="Q171:Q173"/>
    <mergeCell ref="R171:R173"/>
    <mergeCell ref="S171:S173"/>
    <mergeCell ref="T171:T173"/>
    <mergeCell ref="U171:U173"/>
    <mergeCell ref="V171:V173"/>
    <mergeCell ref="W171:W173"/>
    <mergeCell ref="X171:X173"/>
    <mergeCell ref="O194:O196"/>
    <mergeCell ref="E359:E361"/>
    <mergeCell ref="O359:O361"/>
    <mergeCell ref="P359:P361"/>
    <mergeCell ref="Q359:Q361"/>
    <mergeCell ref="Q344:Q346"/>
    <mergeCell ref="S344:S346"/>
    <mergeCell ref="X338:X340"/>
    <mergeCell ref="D359:D361"/>
    <mergeCell ref="D350:D352"/>
    <mergeCell ref="S236:S238"/>
    <mergeCell ref="R284:R286"/>
    <mergeCell ref="O308:O310"/>
    <mergeCell ref="O296:O298"/>
    <mergeCell ref="E278:E280"/>
    <mergeCell ref="T347:T349"/>
    <mergeCell ref="U275:U277"/>
    <mergeCell ref="S281:S283"/>
    <mergeCell ref="W275:W277"/>
    <mergeCell ref="O284:O286"/>
    <mergeCell ref="O254:O256"/>
    <mergeCell ref="Q239:Q241"/>
    <mergeCell ref="R239:R241"/>
    <mergeCell ref="Q347:Q349"/>
    <mergeCell ref="Q341:Q343"/>
    <mergeCell ref="R317:R319"/>
    <mergeCell ref="R302:R304"/>
    <mergeCell ref="Q296:Q298"/>
    <mergeCell ref="R305:R307"/>
    <mergeCell ref="D320:D322"/>
    <mergeCell ref="Q350:Q352"/>
    <mergeCell ref="P329:P331"/>
    <mergeCell ref="B224:B226"/>
    <mergeCell ref="P248:P250"/>
    <mergeCell ref="B239:B241"/>
    <mergeCell ref="S218:S220"/>
    <mergeCell ref="E218:E220"/>
    <mergeCell ref="E224:E226"/>
    <mergeCell ref="O212:O214"/>
    <mergeCell ref="R221:R223"/>
    <mergeCell ref="Q212:Q214"/>
    <mergeCell ref="E221:E223"/>
    <mergeCell ref="O218:O220"/>
    <mergeCell ref="C230:C232"/>
    <mergeCell ref="C221:C223"/>
    <mergeCell ref="P218:P220"/>
    <mergeCell ref="D221:D223"/>
    <mergeCell ref="C218:C220"/>
    <mergeCell ref="O224:O226"/>
    <mergeCell ref="Q242:Q244"/>
    <mergeCell ref="O236:O238"/>
    <mergeCell ref="O245:O247"/>
    <mergeCell ref="E242:E244"/>
    <mergeCell ref="B233:B235"/>
    <mergeCell ref="C215:C217"/>
    <mergeCell ref="B215:B217"/>
    <mergeCell ref="P227:P229"/>
    <mergeCell ref="R218:R220"/>
    <mergeCell ref="C224:C226"/>
    <mergeCell ref="R230:R232"/>
    <mergeCell ref="P239:P241"/>
    <mergeCell ref="E230:E232"/>
    <mergeCell ref="D230:D232"/>
    <mergeCell ref="X191:X193"/>
    <mergeCell ref="P206:P208"/>
    <mergeCell ref="D365:D367"/>
    <mergeCell ref="E365:E367"/>
    <mergeCell ref="Q227:Q229"/>
    <mergeCell ref="O227:O229"/>
    <mergeCell ref="D224:D226"/>
    <mergeCell ref="P245:P247"/>
    <mergeCell ref="P263:P265"/>
    <mergeCell ref="B197:B199"/>
    <mergeCell ref="S248:S250"/>
    <mergeCell ref="S203:S205"/>
    <mergeCell ref="R212:R214"/>
    <mergeCell ref="R233:R235"/>
    <mergeCell ref="S212:S214"/>
    <mergeCell ref="S209:S211"/>
    <mergeCell ref="Q224:Q226"/>
    <mergeCell ref="Q236:Q238"/>
    <mergeCell ref="S215:S217"/>
    <mergeCell ref="O200:O202"/>
    <mergeCell ref="S227:S229"/>
    <mergeCell ref="S224:S226"/>
    <mergeCell ref="S233:S235"/>
    <mergeCell ref="S221:S223"/>
    <mergeCell ref="P203:P205"/>
    <mergeCell ref="P215:P217"/>
    <mergeCell ref="C203:C205"/>
    <mergeCell ref="Q206:Q208"/>
    <mergeCell ref="R209:R211"/>
    <mergeCell ref="C275:C277"/>
    <mergeCell ref="E194:E196"/>
    <mergeCell ref="Q233:Q235"/>
    <mergeCell ref="R154:R156"/>
    <mergeCell ref="S154:S156"/>
    <mergeCell ref="T317:T319"/>
    <mergeCell ref="B311:B313"/>
    <mergeCell ref="B314:B316"/>
    <mergeCell ref="A188:A190"/>
    <mergeCell ref="A197:A199"/>
    <mergeCell ref="A194:A196"/>
    <mergeCell ref="E341:E343"/>
    <mergeCell ref="C341:C343"/>
    <mergeCell ref="C245:C247"/>
    <mergeCell ref="P317:P319"/>
    <mergeCell ref="Q230:Q232"/>
    <mergeCell ref="S284:S286"/>
    <mergeCell ref="P284:P286"/>
    <mergeCell ref="E281:E283"/>
    <mergeCell ref="B188:B190"/>
    <mergeCell ref="O221:O223"/>
    <mergeCell ref="E209:E211"/>
    <mergeCell ref="Q200:Q202"/>
    <mergeCell ref="Q317:Q319"/>
    <mergeCell ref="E215:E217"/>
    <mergeCell ref="B177:B179"/>
    <mergeCell ref="C177:C179"/>
    <mergeCell ref="D177:D179"/>
    <mergeCell ref="E177:E179"/>
    <mergeCell ref="O177:O179"/>
    <mergeCell ref="P177:P179"/>
    <mergeCell ref="Q177:Q179"/>
    <mergeCell ref="O215:O217"/>
    <mergeCell ref="D239:D241"/>
    <mergeCell ref="E239:E241"/>
    <mergeCell ref="E362:E364"/>
    <mergeCell ref="O362:O364"/>
    <mergeCell ref="E260:E262"/>
    <mergeCell ref="R296:R298"/>
    <mergeCell ref="Q314:Q316"/>
    <mergeCell ref="R314:R316"/>
    <mergeCell ref="R300:R301"/>
    <mergeCell ref="E245:E247"/>
    <mergeCell ref="O329:O331"/>
    <mergeCell ref="R362:R364"/>
    <mergeCell ref="R350:R352"/>
    <mergeCell ref="Q245:Q247"/>
    <mergeCell ref="P275:P277"/>
    <mergeCell ref="P254:P256"/>
    <mergeCell ref="B245:B247"/>
    <mergeCell ref="C320:C322"/>
    <mergeCell ref="P320:P322"/>
    <mergeCell ref="Q320:Q322"/>
    <mergeCell ref="R320:R322"/>
    <mergeCell ref="P287:P289"/>
    <mergeCell ref="P302:P304"/>
    <mergeCell ref="P314:P316"/>
    <mergeCell ref="O302:O304"/>
    <mergeCell ref="C287:C289"/>
    <mergeCell ref="P362:P364"/>
    <mergeCell ref="R353:R355"/>
    <mergeCell ref="E320:E322"/>
    <mergeCell ref="O320:O322"/>
    <mergeCell ref="R290:R292"/>
    <mergeCell ref="B320:B322"/>
    <mergeCell ref="Q254:Q256"/>
    <mergeCell ref="R254:R256"/>
    <mergeCell ref="C365:C367"/>
    <mergeCell ref="A371:A373"/>
    <mergeCell ref="B371:B373"/>
    <mergeCell ref="A365:A367"/>
    <mergeCell ref="B365:B367"/>
    <mergeCell ref="B248:B250"/>
    <mergeCell ref="D284:D286"/>
    <mergeCell ref="O278:O280"/>
    <mergeCell ref="A281:A283"/>
    <mergeCell ref="D368:D370"/>
    <mergeCell ref="D347:D349"/>
    <mergeCell ref="P311:P313"/>
    <mergeCell ref="A344:A346"/>
    <mergeCell ref="B344:B346"/>
    <mergeCell ref="E329:E331"/>
    <mergeCell ref="C335:C337"/>
    <mergeCell ref="A356:A358"/>
    <mergeCell ref="B335:B337"/>
    <mergeCell ref="O314:O316"/>
    <mergeCell ref="D326:D328"/>
    <mergeCell ref="E317:E319"/>
    <mergeCell ref="D311:D313"/>
    <mergeCell ref="A341:A343"/>
    <mergeCell ref="B329:B331"/>
    <mergeCell ref="A350:A352"/>
    <mergeCell ref="B332:B334"/>
    <mergeCell ref="A311:A313"/>
    <mergeCell ref="P365:P367"/>
    <mergeCell ref="P326:P328"/>
    <mergeCell ref="O335:O337"/>
    <mergeCell ref="D281:D283"/>
    <mergeCell ref="P350:P352"/>
    <mergeCell ref="A224:A226"/>
    <mergeCell ref="B284:B286"/>
    <mergeCell ref="A374:A376"/>
    <mergeCell ref="B374:B376"/>
    <mergeCell ref="O338:O340"/>
    <mergeCell ref="P338:P340"/>
    <mergeCell ref="Q338:Q340"/>
    <mergeCell ref="R338:R340"/>
    <mergeCell ref="C344:C346"/>
    <mergeCell ref="D344:D346"/>
    <mergeCell ref="E344:E346"/>
    <mergeCell ref="O344:O346"/>
    <mergeCell ref="P344:P346"/>
    <mergeCell ref="R344:R346"/>
    <mergeCell ref="C359:C361"/>
    <mergeCell ref="E347:E349"/>
    <mergeCell ref="D338:D340"/>
    <mergeCell ref="O353:O355"/>
    <mergeCell ref="P353:P355"/>
    <mergeCell ref="O347:O349"/>
    <mergeCell ref="Q368:Q370"/>
    <mergeCell ref="C362:C364"/>
    <mergeCell ref="E350:E352"/>
    <mergeCell ref="O365:O367"/>
    <mergeCell ref="R356:R358"/>
    <mergeCell ref="R347:R349"/>
    <mergeCell ref="P347:P349"/>
    <mergeCell ref="A347:A349"/>
    <mergeCell ref="O356:O358"/>
    <mergeCell ref="P356:P358"/>
    <mergeCell ref="C353:C355"/>
    <mergeCell ref="B347:B349"/>
    <mergeCell ref="O371:O373"/>
    <mergeCell ref="P371:P373"/>
    <mergeCell ref="P230:P232"/>
    <mergeCell ref="O317:O319"/>
    <mergeCell ref="C296:C298"/>
    <mergeCell ref="A317:A319"/>
    <mergeCell ref="C317:C319"/>
    <mergeCell ref="D317:D319"/>
    <mergeCell ref="O311:O313"/>
    <mergeCell ref="D278:D280"/>
    <mergeCell ref="P296:P298"/>
    <mergeCell ref="O350:O352"/>
    <mergeCell ref="O323:O325"/>
    <mergeCell ref="O300:O301"/>
    <mergeCell ref="P236:P238"/>
    <mergeCell ref="A287:A289"/>
    <mergeCell ref="A323:A325"/>
    <mergeCell ref="A305:A307"/>
    <mergeCell ref="A308:A310"/>
    <mergeCell ref="A335:A337"/>
    <mergeCell ref="C329:C331"/>
    <mergeCell ref="E326:E328"/>
    <mergeCell ref="B356:B358"/>
    <mergeCell ref="C356:C358"/>
    <mergeCell ref="A368:A370"/>
    <mergeCell ref="B368:B370"/>
    <mergeCell ref="A359:A361"/>
    <mergeCell ref="B359:B361"/>
    <mergeCell ref="A362:A364"/>
    <mergeCell ref="B362:B364"/>
    <mergeCell ref="C368:C370"/>
    <mergeCell ref="D341:D343"/>
    <mergeCell ref="Q326:Q328"/>
    <mergeCell ref="P266:P268"/>
    <mergeCell ref="C326:C328"/>
    <mergeCell ref="P281:P283"/>
    <mergeCell ref="Q284:Q286"/>
    <mergeCell ref="P233:P235"/>
    <mergeCell ref="C284:C286"/>
    <mergeCell ref="E305:E307"/>
    <mergeCell ref="O281:O283"/>
    <mergeCell ref="Q275:Q277"/>
    <mergeCell ref="R236:R238"/>
    <mergeCell ref="E275:E277"/>
    <mergeCell ref="E284:E286"/>
    <mergeCell ref="C269:C271"/>
    <mergeCell ref="R326:R328"/>
    <mergeCell ref="R245:R247"/>
    <mergeCell ref="O287:O289"/>
    <mergeCell ref="O242:O244"/>
    <mergeCell ref="O263:O265"/>
    <mergeCell ref="O239:O241"/>
    <mergeCell ref="R311:R313"/>
    <mergeCell ref="R287:R289"/>
    <mergeCell ref="O275:O277"/>
    <mergeCell ref="O248:O250"/>
    <mergeCell ref="A230:A232"/>
    <mergeCell ref="B278:B280"/>
    <mergeCell ref="C314:C316"/>
    <mergeCell ref="A284:A286"/>
    <mergeCell ref="C308:C310"/>
    <mergeCell ref="C302:C304"/>
    <mergeCell ref="E299:E301"/>
    <mergeCell ref="E308:E310"/>
    <mergeCell ref="C281:C283"/>
    <mergeCell ref="A278:A280"/>
    <mergeCell ref="A275:A277"/>
    <mergeCell ref="C227:C229"/>
    <mergeCell ref="C311:C313"/>
    <mergeCell ref="B305:B307"/>
    <mergeCell ref="E254:E256"/>
    <mergeCell ref="D287:D289"/>
    <mergeCell ref="E287:E289"/>
    <mergeCell ref="B308:B310"/>
    <mergeCell ref="D296:D298"/>
    <mergeCell ref="B269:B271"/>
    <mergeCell ref="D269:D271"/>
    <mergeCell ref="B275:B277"/>
    <mergeCell ref="D263:D265"/>
    <mergeCell ref="A314:A316"/>
    <mergeCell ref="B236:B238"/>
    <mergeCell ref="A269:A271"/>
    <mergeCell ref="A227:A229"/>
    <mergeCell ref="D308:D310"/>
    <mergeCell ref="E302:E304"/>
    <mergeCell ref="E233:E235"/>
    <mergeCell ref="B227:B229"/>
    <mergeCell ref="D242:D244"/>
    <mergeCell ref="B281:B283"/>
    <mergeCell ref="C278:C280"/>
    <mergeCell ref="D275:D277"/>
    <mergeCell ref="E263:E265"/>
    <mergeCell ref="C233:C235"/>
    <mergeCell ref="D233:D235"/>
    <mergeCell ref="E236:E238"/>
    <mergeCell ref="A236:A238"/>
    <mergeCell ref="A290:A292"/>
    <mergeCell ref="B290:B292"/>
    <mergeCell ref="C290:C292"/>
    <mergeCell ref="D290:D292"/>
    <mergeCell ref="E290:E292"/>
    <mergeCell ref="O290:O292"/>
    <mergeCell ref="E335:E337"/>
    <mergeCell ref="D329:D331"/>
    <mergeCell ref="D335:D337"/>
    <mergeCell ref="D302:D304"/>
    <mergeCell ref="C305:C307"/>
    <mergeCell ref="C299:C301"/>
    <mergeCell ref="O326:O328"/>
    <mergeCell ref="E323:E325"/>
    <mergeCell ref="D314:D316"/>
    <mergeCell ref="A248:A250"/>
    <mergeCell ref="A299:A301"/>
    <mergeCell ref="D323:D325"/>
    <mergeCell ref="D236:D238"/>
    <mergeCell ref="A245:A247"/>
    <mergeCell ref="A320:A322"/>
    <mergeCell ref="A185:A187"/>
    <mergeCell ref="B242:B244"/>
    <mergeCell ref="D203:D205"/>
    <mergeCell ref="E206:E208"/>
    <mergeCell ref="O191:O193"/>
    <mergeCell ref="D191:D193"/>
    <mergeCell ref="A200:A202"/>
    <mergeCell ref="C242:C244"/>
    <mergeCell ref="D245:D247"/>
    <mergeCell ref="O233:O235"/>
    <mergeCell ref="C209:C211"/>
    <mergeCell ref="D209:D211"/>
    <mergeCell ref="C206:C208"/>
    <mergeCell ref="E227:E229"/>
    <mergeCell ref="A239:A241"/>
    <mergeCell ref="C236:C238"/>
    <mergeCell ref="A212:A214"/>
    <mergeCell ref="B209:B211"/>
    <mergeCell ref="A206:A208"/>
    <mergeCell ref="B200:B202"/>
    <mergeCell ref="A203:A205"/>
    <mergeCell ref="B206:B208"/>
    <mergeCell ref="D206:D208"/>
    <mergeCell ref="A209:A211"/>
    <mergeCell ref="O206:O208"/>
    <mergeCell ref="D212:D214"/>
    <mergeCell ref="E197:E199"/>
    <mergeCell ref="A215:A217"/>
    <mergeCell ref="B230:B232"/>
    <mergeCell ref="A233:A235"/>
    <mergeCell ref="A242:A244"/>
    <mergeCell ref="C239:C241"/>
    <mergeCell ref="O341:O343"/>
    <mergeCell ref="B317:B319"/>
    <mergeCell ref="O230:O232"/>
    <mergeCell ref="A329:A331"/>
    <mergeCell ref="A296:A298"/>
    <mergeCell ref="A266:A268"/>
    <mergeCell ref="B266:B268"/>
    <mergeCell ref="A218:A220"/>
    <mergeCell ref="A221:A223"/>
    <mergeCell ref="A332:A334"/>
    <mergeCell ref="P278:P280"/>
    <mergeCell ref="P242:P244"/>
    <mergeCell ref="D218:D220"/>
    <mergeCell ref="Q221:Q223"/>
    <mergeCell ref="P221:P223"/>
    <mergeCell ref="Q300:Q301"/>
    <mergeCell ref="P300:P301"/>
    <mergeCell ref="E296:E298"/>
    <mergeCell ref="P332:P334"/>
    <mergeCell ref="P305:P307"/>
    <mergeCell ref="D299:D301"/>
    <mergeCell ref="P308:P310"/>
    <mergeCell ref="Q329:Q331"/>
    <mergeCell ref="Q281:Q283"/>
    <mergeCell ref="Q278:Q280"/>
    <mergeCell ref="E338:E340"/>
    <mergeCell ref="P341:P343"/>
    <mergeCell ref="C260:C262"/>
    <mergeCell ref="D260:D262"/>
    <mergeCell ref="O332:O334"/>
    <mergeCell ref="A338:A340"/>
    <mergeCell ref="B338:B340"/>
    <mergeCell ref="R197:R199"/>
    <mergeCell ref="R185:R187"/>
    <mergeCell ref="R206:R208"/>
    <mergeCell ref="R194:R196"/>
    <mergeCell ref="R200:R202"/>
    <mergeCell ref="Q203:Q205"/>
    <mergeCell ref="P200:P202"/>
    <mergeCell ref="P197:P199"/>
    <mergeCell ref="Q197:Q199"/>
    <mergeCell ref="P209:P211"/>
    <mergeCell ref="C188:C190"/>
    <mergeCell ref="Q218:Q220"/>
    <mergeCell ref="P212:P214"/>
    <mergeCell ref="D215:D217"/>
    <mergeCell ref="O188:O190"/>
    <mergeCell ref="R188:R190"/>
    <mergeCell ref="P188:P190"/>
    <mergeCell ref="C212:C214"/>
    <mergeCell ref="R215:R217"/>
    <mergeCell ref="Q209:Q211"/>
    <mergeCell ref="Q157:Q159"/>
    <mergeCell ref="B183:E183"/>
    <mergeCell ref="C165:C167"/>
    <mergeCell ref="B162:B164"/>
    <mergeCell ref="R191:R193"/>
    <mergeCell ref="R162:R164"/>
    <mergeCell ref="R157:R159"/>
    <mergeCell ref="R203:R205"/>
    <mergeCell ref="Q194:Q196"/>
    <mergeCell ref="B221:B223"/>
    <mergeCell ref="P224:P226"/>
    <mergeCell ref="Q151:Q153"/>
    <mergeCell ref="E151:E153"/>
    <mergeCell ref="C185:C187"/>
    <mergeCell ref="O162:O164"/>
    <mergeCell ref="E157:E159"/>
    <mergeCell ref="Q191:Q193"/>
    <mergeCell ref="Q188:Q190"/>
    <mergeCell ref="E191:E193"/>
    <mergeCell ref="R180:R182"/>
    <mergeCell ref="D162:D164"/>
    <mergeCell ref="O180:O182"/>
    <mergeCell ref="E165:E167"/>
    <mergeCell ref="D200:D202"/>
    <mergeCell ref="O209:O211"/>
    <mergeCell ref="C197:C199"/>
    <mergeCell ref="O203:O205"/>
    <mergeCell ref="E200:E202"/>
    <mergeCell ref="O197:O199"/>
    <mergeCell ref="D197:D199"/>
    <mergeCell ref="P191:P193"/>
    <mergeCell ref="C194:C196"/>
    <mergeCell ref="B160:E160"/>
    <mergeCell ref="E185:E187"/>
    <mergeCell ref="Q185:Q187"/>
    <mergeCell ref="D185:D187"/>
    <mergeCell ref="B185:B187"/>
    <mergeCell ref="D194:D196"/>
    <mergeCell ref="B194:B196"/>
    <mergeCell ref="Q180:Q182"/>
    <mergeCell ref="Q165:Q167"/>
    <mergeCell ref="P165:P167"/>
    <mergeCell ref="P180:P182"/>
    <mergeCell ref="P162:P164"/>
    <mergeCell ref="B212:B214"/>
    <mergeCell ref="C200:C202"/>
    <mergeCell ref="E212:E214"/>
    <mergeCell ref="E180:E182"/>
    <mergeCell ref="O165:O167"/>
    <mergeCell ref="P194:P196"/>
    <mergeCell ref="E162:E164"/>
    <mergeCell ref="E203:E205"/>
    <mergeCell ref="B168:B170"/>
    <mergeCell ref="A180:A182"/>
    <mergeCell ref="O157:O159"/>
    <mergeCell ref="C191:C193"/>
    <mergeCell ref="E142:E144"/>
    <mergeCell ref="C148:C150"/>
    <mergeCell ref="O145:O147"/>
    <mergeCell ref="C151:C153"/>
    <mergeCell ref="D151:D153"/>
    <mergeCell ref="C168:C170"/>
    <mergeCell ref="D168:D170"/>
    <mergeCell ref="E168:E170"/>
    <mergeCell ref="O168:O170"/>
    <mergeCell ref="B174:B176"/>
    <mergeCell ref="C174:C176"/>
    <mergeCell ref="D174:D176"/>
    <mergeCell ref="E174:E176"/>
    <mergeCell ref="B154:B156"/>
    <mergeCell ref="C154:C156"/>
    <mergeCell ref="E145:E147"/>
    <mergeCell ref="C145:C147"/>
    <mergeCell ref="E148:E150"/>
    <mergeCell ref="A148:A150"/>
    <mergeCell ref="B148:B150"/>
    <mergeCell ref="A191:A193"/>
    <mergeCell ref="B191:B193"/>
    <mergeCell ref="B180:D182"/>
    <mergeCell ref="D154:D156"/>
    <mergeCell ref="C162:C164"/>
    <mergeCell ref="B165:B167"/>
    <mergeCell ref="O185:O187"/>
    <mergeCell ref="B157:D159"/>
    <mergeCell ref="D188:D190"/>
    <mergeCell ref="R139:R141"/>
    <mergeCell ref="P168:P170"/>
    <mergeCell ref="Q168:Q170"/>
    <mergeCell ref="R168:R170"/>
    <mergeCell ref="O174:O176"/>
    <mergeCell ref="P174:P176"/>
    <mergeCell ref="O139:O141"/>
    <mergeCell ref="E139:E141"/>
    <mergeCell ref="A168:A170"/>
    <mergeCell ref="A174:A176"/>
    <mergeCell ref="P145:P147"/>
    <mergeCell ref="O154:O156"/>
    <mergeCell ref="P136:P138"/>
    <mergeCell ref="A136:A138"/>
    <mergeCell ref="C139:C141"/>
    <mergeCell ref="D165:D167"/>
    <mergeCell ref="D148:D150"/>
    <mergeCell ref="Q148:Q150"/>
    <mergeCell ref="P148:P150"/>
    <mergeCell ref="B145:B147"/>
    <mergeCell ref="R174:R176"/>
    <mergeCell ref="A165:A167"/>
    <mergeCell ref="R148:R150"/>
    <mergeCell ref="R136:R138"/>
    <mergeCell ref="R145:R147"/>
    <mergeCell ref="O136:O138"/>
    <mergeCell ref="B139:B141"/>
    <mergeCell ref="B151:B153"/>
    <mergeCell ref="D136:D138"/>
    <mergeCell ref="B136:B138"/>
    <mergeCell ref="Q154:Q156"/>
    <mergeCell ref="Q174:Q176"/>
    <mergeCell ref="A151:A153"/>
    <mergeCell ref="A130:A132"/>
    <mergeCell ref="A157:A159"/>
    <mergeCell ref="A142:A144"/>
    <mergeCell ref="D139:D141"/>
    <mergeCell ref="A162:A164"/>
    <mergeCell ref="B127:B129"/>
    <mergeCell ref="A145:A147"/>
    <mergeCell ref="C136:C138"/>
    <mergeCell ref="B142:B144"/>
    <mergeCell ref="R151:R153"/>
    <mergeCell ref="A112:A114"/>
    <mergeCell ref="P112:P114"/>
    <mergeCell ref="O112:O114"/>
    <mergeCell ref="C112:C114"/>
    <mergeCell ref="B112:B114"/>
    <mergeCell ref="E112:E114"/>
    <mergeCell ref="A115:A117"/>
    <mergeCell ref="A118:A120"/>
    <mergeCell ref="A139:A141"/>
    <mergeCell ref="A154:A156"/>
    <mergeCell ref="Q121:Q123"/>
    <mergeCell ref="C118:C120"/>
    <mergeCell ref="D115:D117"/>
    <mergeCell ref="P118:P120"/>
    <mergeCell ref="E130:E132"/>
    <mergeCell ref="O115:O117"/>
    <mergeCell ref="O118:O120"/>
    <mergeCell ref="P139:P141"/>
    <mergeCell ref="Q145:Q147"/>
    <mergeCell ref="B118:B120"/>
    <mergeCell ref="R142:R144"/>
    <mergeCell ref="B115:B117"/>
    <mergeCell ref="C115:C117"/>
    <mergeCell ref="E118:E120"/>
    <mergeCell ref="C121:C123"/>
    <mergeCell ref="P124:P126"/>
    <mergeCell ref="O121:O123"/>
    <mergeCell ref="D118:D120"/>
    <mergeCell ref="D121:D123"/>
    <mergeCell ref="B124:B126"/>
    <mergeCell ref="O124:O126"/>
    <mergeCell ref="Q130:Q132"/>
    <mergeCell ref="C124:C126"/>
    <mergeCell ref="C127:C129"/>
    <mergeCell ref="P130:P132"/>
    <mergeCell ref="A127:A129"/>
    <mergeCell ref="A124:A126"/>
    <mergeCell ref="E121:E123"/>
    <mergeCell ref="A133:A135"/>
    <mergeCell ref="B133:B135"/>
    <mergeCell ref="B130:B132"/>
    <mergeCell ref="B121:B123"/>
    <mergeCell ref="A121:A123"/>
    <mergeCell ref="P151:P153"/>
    <mergeCell ref="D133:D135"/>
    <mergeCell ref="P154:P156"/>
    <mergeCell ref="D130:D132"/>
    <mergeCell ref="C130:C132"/>
    <mergeCell ref="E124:E126"/>
    <mergeCell ref="D124:D126"/>
    <mergeCell ref="D127:D129"/>
    <mergeCell ref="Q139:Q141"/>
    <mergeCell ref="C142:C144"/>
    <mergeCell ref="O142:O144"/>
    <mergeCell ref="D145:D147"/>
    <mergeCell ref="O148:O150"/>
    <mergeCell ref="O151:O153"/>
    <mergeCell ref="O127:O129"/>
    <mergeCell ref="E127:E129"/>
    <mergeCell ref="E154:E156"/>
    <mergeCell ref="D142:D144"/>
    <mergeCell ref="Q136:Q138"/>
    <mergeCell ref="Q127:Q129"/>
    <mergeCell ref="E133:E135"/>
    <mergeCell ref="C133:C135"/>
    <mergeCell ref="P133:P135"/>
    <mergeCell ref="O133:O135"/>
    <mergeCell ref="Q133:Q135"/>
    <mergeCell ref="P142:P144"/>
    <mergeCell ref="O130:O132"/>
    <mergeCell ref="Q77:Q79"/>
    <mergeCell ref="Q83:Q85"/>
    <mergeCell ref="S77:S79"/>
    <mergeCell ref="Q80:Q82"/>
    <mergeCell ref="R80:R82"/>
    <mergeCell ref="P80:P82"/>
    <mergeCell ref="S83:S85"/>
    <mergeCell ref="S89:S91"/>
    <mergeCell ref="P89:P91"/>
    <mergeCell ref="P83:P85"/>
    <mergeCell ref="R89:R91"/>
    <mergeCell ref="R83:R85"/>
    <mergeCell ref="P86:P88"/>
    <mergeCell ref="P127:P129"/>
    <mergeCell ref="S95:S97"/>
    <mergeCell ref="P98:P100"/>
    <mergeCell ref="Q98:Q100"/>
    <mergeCell ref="P115:P117"/>
    <mergeCell ref="S112:S114"/>
    <mergeCell ref="R112:R114"/>
    <mergeCell ref="S121:S123"/>
    <mergeCell ref="S124:S126"/>
    <mergeCell ref="R115:R117"/>
    <mergeCell ref="P121:P123"/>
    <mergeCell ref="Q115:Q117"/>
    <mergeCell ref="R121:R123"/>
    <mergeCell ref="S98:S100"/>
    <mergeCell ref="S115:S117"/>
    <mergeCell ref="S127:S129"/>
    <mergeCell ref="R118:R120"/>
    <mergeCell ref="Q118:Q120"/>
    <mergeCell ref="Q124:Q126"/>
    <mergeCell ref="A107:A109"/>
    <mergeCell ref="B107:B109"/>
    <mergeCell ref="A101:A103"/>
    <mergeCell ref="E115:E117"/>
    <mergeCell ref="B101:B103"/>
    <mergeCell ref="C101:C103"/>
    <mergeCell ref="D98:D100"/>
    <mergeCell ref="C98:C100"/>
    <mergeCell ref="O107:O109"/>
    <mergeCell ref="D107:D109"/>
    <mergeCell ref="E107:E109"/>
    <mergeCell ref="S107:S109"/>
    <mergeCell ref="C89:C91"/>
    <mergeCell ref="S92:S94"/>
    <mergeCell ref="O95:O97"/>
    <mergeCell ref="A104:A106"/>
    <mergeCell ref="B104:B106"/>
    <mergeCell ref="C104:C106"/>
    <mergeCell ref="D104:D106"/>
    <mergeCell ref="P104:P106"/>
    <mergeCell ref="Q104:Q106"/>
    <mergeCell ref="Q112:Q114"/>
    <mergeCell ref="Q107:Q109"/>
    <mergeCell ref="P107:P109"/>
    <mergeCell ref="R107:R109"/>
    <mergeCell ref="Q101:Q103"/>
    <mergeCell ref="R101:R103"/>
    <mergeCell ref="P101:P103"/>
    <mergeCell ref="C107:C109"/>
    <mergeCell ref="D112:D114"/>
    <mergeCell ref="B110:D110"/>
    <mergeCell ref="E98:E100"/>
    <mergeCell ref="D101:D103"/>
    <mergeCell ref="B86:B88"/>
    <mergeCell ref="Q92:Q94"/>
    <mergeCell ref="B92:B94"/>
    <mergeCell ref="A89:A91"/>
    <mergeCell ref="A92:A94"/>
    <mergeCell ref="C92:C94"/>
    <mergeCell ref="O92:O94"/>
    <mergeCell ref="A95:A97"/>
    <mergeCell ref="Q86:Q88"/>
    <mergeCell ref="C86:C88"/>
    <mergeCell ref="E86:E88"/>
    <mergeCell ref="B89:B91"/>
    <mergeCell ref="O89:O91"/>
    <mergeCell ref="D89:D91"/>
    <mergeCell ref="D92:D94"/>
    <mergeCell ref="D86:D88"/>
    <mergeCell ref="E89:E91"/>
    <mergeCell ref="Q89:Q91"/>
    <mergeCell ref="D95:D97"/>
    <mergeCell ref="B95:B97"/>
    <mergeCell ref="C95:C97"/>
    <mergeCell ref="O86:O88"/>
    <mergeCell ref="E92:E94"/>
    <mergeCell ref="P92:P94"/>
    <mergeCell ref="Q95:Q97"/>
    <mergeCell ref="E95:E97"/>
    <mergeCell ref="P95:P97"/>
    <mergeCell ref="O98:O100"/>
    <mergeCell ref="A98:A100"/>
    <mergeCell ref="B98:B100"/>
    <mergeCell ref="O101:O103"/>
    <mergeCell ref="D74:D76"/>
    <mergeCell ref="B56:B58"/>
    <mergeCell ref="A62:A64"/>
    <mergeCell ref="S86:S88"/>
    <mergeCell ref="A68:A70"/>
    <mergeCell ref="R77:R79"/>
    <mergeCell ref="P77:P79"/>
    <mergeCell ref="S80:S82"/>
    <mergeCell ref="C80:C82"/>
    <mergeCell ref="B77:B79"/>
    <mergeCell ref="B74:B76"/>
    <mergeCell ref="E80:E82"/>
    <mergeCell ref="C77:C79"/>
    <mergeCell ref="E77:E79"/>
    <mergeCell ref="E83:E85"/>
    <mergeCell ref="P71:P73"/>
    <mergeCell ref="E74:E76"/>
    <mergeCell ref="P74:P76"/>
    <mergeCell ref="O77:O79"/>
    <mergeCell ref="E71:E73"/>
    <mergeCell ref="O71:O73"/>
    <mergeCell ref="Q74:Q76"/>
    <mergeCell ref="O83:O85"/>
    <mergeCell ref="A80:A82"/>
    <mergeCell ref="B80:B82"/>
    <mergeCell ref="O80:O82"/>
    <mergeCell ref="D83:D85"/>
    <mergeCell ref="A83:A85"/>
    <mergeCell ref="B83:B85"/>
    <mergeCell ref="C83:C85"/>
    <mergeCell ref="D80:D82"/>
    <mergeCell ref="A86:A88"/>
    <mergeCell ref="A77:A79"/>
    <mergeCell ref="B71:B73"/>
    <mergeCell ref="B65:B67"/>
    <mergeCell ref="A74:A76"/>
    <mergeCell ref="A65:A67"/>
    <mergeCell ref="O62:O64"/>
    <mergeCell ref="D56:D58"/>
    <mergeCell ref="O59:O61"/>
    <mergeCell ref="E59:E61"/>
    <mergeCell ref="E65:E67"/>
    <mergeCell ref="P62:P64"/>
    <mergeCell ref="R74:R76"/>
    <mergeCell ref="P65:P67"/>
    <mergeCell ref="O68:O70"/>
    <mergeCell ref="O65:O67"/>
    <mergeCell ref="O74:O76"/>
    <mergeCell ref="D77:D79"/>
    <mergeCell ref="D68:D70"/>
    <mergeCell ref="D71:D73"/>
    <mergeCell ref="R65:R67"/>
    <mergeCell ref="R59:R61"/>
    <mergeCell ref="D65:D67"/>
    <mergeCell ref="Q65:Q67"/>
    <mergeCell ref="R71:R73"/>
    <mergeCell ref="Q68:Q70"/>
    <mergeCell ref="R68:R70"/>
    <mergeCell ref="C68:C70"/>
    <mergeCell ref="C71:C73"/>
    <mergeCell ref="C74:C76"/>
    <mergeCell ref="A59:A61"/>
    <mergeCell ref="B68:B70"/>
    <mergeCell ref="E68:E70"/>
    <mergeCell ref="C62:C64"/>
    <mergeCell ref="D42:D44"/>
    <mergeCell ref="P51:P53"/>
    <mergeCell ref="C42:C44"/>
    <mergeCell ref="O42:O44"/>
    <mergeCell ref="O51:O53"/>
    <mergeCell ref="P59:P61"/>
    <mergeCell ref="Q71:Q73"/>
    <mergeCell ref="A51:A53"/>
    <mergeCell ref="B59:B61"/>
    <mergeCell ref="B54:E54"/>
    <mergeCell ref="D62:D64"/>
    <mergeCell ref="C56:C58"/>
    <mergeCell ref="E62:E64"/>
    <mergeCell ref="D59:D61"/>
    <mergeCell ref="B62:B64"/>
    <mergeCell ref="E56:E58"/>
    <mergeCell ref="P68:P70"/>
    <mergeCell ref="Q62:Q64"/>
    <mergeCell ref="A71:A73"/>
    <mergeCell ref="C65:C67"/>
    <mergeCell ref="O56:O58"/>
    <mergeCell ref="P56:P58"/>
    <mergeCell ref="P42:P44"/>
    <mergeCell ref="A48:A50"/>
    <mergeCell ref="P48:P50"/>
    <mergeCell ref="Q48:Q50"/>
    <mergeCell ref="A45:A47"/>
    <mergeCell ref="B45:B47"/>
    <mergeCell ref="C45:C47"/>
    <mergeCell ref="D45:D47"/>
    <mergeCell ref="P45:P47"/>
    <mergeCell ref="C59:C61"/>
    <mergeCell ref="E39:E41"/>
    <mergeCell ref="E36:E38"/>
    <mergeCell ref="E42:E44"/>
    <mergeCell ref="B51:E53"/>
    <mergeCell ref="B39:B41"/>
    <mergeCell ref="B27:B29"/>
    <mergeCell ref="B48:B50"/>
    <mergeCell ref="C48:C50"/>
    <mergeCell ref="D48:D50"/>
    <mergeCell ref="E48:E50"/>
    <mergeCell ref="O48:O50"/>
    <mergeCell ref="E45:E47"/>
    <mergeCell ref="O45:O47"/>
    <mergeCell ref="C27:C29"/>
    <mergeCell ref="C30:C32"/>
    <mergeCell ref="A56:A58"/>
    <mergeCell ref="D27:D29"/>
    <mergeCell ref="O33:O35"/>
    <mergeCell ref="D33:D35"/>
    <mergeCell ref="A36:A38"/>
    <mergeCell ref="A42:A44"/>
    <mergeCell ref="A39:A41"/>
    <mergeCell ref="B24:B26"/>
    <mergeCell ref="A33:A35"/>
    <mergeCell ref="A24:A26"/>
    <mergeCell ref="A30:A32"/>
    <mergeCell ref="A27:A29"/>
    <mergeCell ref="B36:B38"/>
    <mergeCell ref="B33:B35"/>
    <mergeCell ref="P39:P41"/>
    <mergeCell ref="O30:O32"/>
    <mergeCell ref="P30:P32"/>
    <mergeCell ref="B21:B23"/>
    <mergeCell ref="D36:D38"/>
    <mergeCell ref="D24:D26"/>
    <mergeCell ref="C24:C26"/>
    <mergeCell ref="B42:B44"/>
    <mergeCell ref="B30:B32"/>
    <mergeCell ref="C39:C41"/>
    <mergeCell ref="D39:D41"/>
    <mergeCell ref="C36:C38"/>
    <mergeCell ref="D21:D23"/>
    <mergeCell ref="O39:O41"/>
    <mergeCell ref="O36:O38"/>
    <mergeCell ref="P36:P38"/>
    <mergeCell ref="A9:A13"/>
    <mergeCell ref="B9:B13"/>
    <mergeCell ref="C9:D9"/>
    <mergeCell ref="C10:C13"/>
    <mergeCell ref="D10:D13"/>
    <mergeCell ref="W24:W26"/>
    <mergeCell ref="V18:V20"/>
    <mergeCell ref="Q27:Q29"/>
    <mergeCell ref="C33:C35"/>
    <mergeCell ref="E9:E13"/>
    <mergeCell ref="O18:O20"/>
    <mergeCell ref="F9:N9"/>
    <mergeCell ref="O9:X9"/>
    <mergeCell ref="Q10:X10"/>
    <mergeCell ref="X18:X20"/>
    <mergeCell ref="Q21:Q23"/>
    <mergeCell ref="O24:O26"/>
    <mergeCell ref="A18:A20"/>
    <mergeCell ref="A21:A23"/>
    <mergeCell ref="E30:E32"/>
    <mergeCell ref="E27:E29"/>
    <mergeCell ref="E21:E23"/>
    <mergeCell ref="E24:E26"/>
    <mergeCell ref="B18:B20"/>
    <mergeCell ref="C18:C20"/>
    <mergeCell ref="D18:D20"/>
    <mergeCell ref="C21:C23"/>
    <mergeCell ref="S33:S35"/>
    <mergeCell ref="T30:T32"/>
    <mergeCell ref="P24:P26"/>
    <mergeCell ref="D30:D32"/>
    <mergeCell ref="E33:E35"/>
    <mergeCell ref="R18:R20"/>
    <mergeCell ref="O10:O13"/>
    <mergeCell ref="G12:G13"/>
    <mergeCell ref="X33:X35"/>
    <mergeCell ref="W33:W35"/>
    <mergeCell ref="V33:V35"/>
    <mergeCell ref="T33:T35"/>
    <mergeCell ref="X24:X26"/>
    <mergeCell ref="P21:P23"/>
    <mergeCell ref="P33:P35"/>
    <mergeCell ref="F10:F13"/>
    <mergeCell ref="X27:X29"/>
    <mergeCell ref="U21:U23"/>
    <mergeCell ref="V21:V23"/>
    <mergeCell ref="V24:V26"/>
    <mergeCell ref="V27:V29"/>
    <mergeCell ref="H12:N12"/>
    <mergeCell ref="R24:R26"/>
    <mergeCell ref="S24:S26"/>
    <mergeCell ref="G10:N10"/>
    <mergeCell ref="Q18:Q20"/>
    <mergeCell ref="P10:P13"/>
    <mergeCell ref="O21:O23"/>
    <mergeCell ref="T24:T26"/>
    <mergeCell ref="W21:W23"/>
    <mergeCell ref="R33:R35"/>
    <mergeCell ref="Q33:Q35"/>
    <mergeCell ref="Q30:Q32"/>
    <mergeCell ref="R30:R32"/>
    <mergeCell ref="S30:S32"/>
    <mergeCell ref="W27:W29"/>
    <mergeCell ref="U30:U32"/>
    <mergeCell ref="Q36:Q38"/>
    <mergeCell ref="Q39:Q41"/>
    <mergeCell ref="Q42:Q44"/>
    <mergeCell ref="Q51:Q53"/>
    <mergeCell ref="Q56:Q58"/>
    <mergeCell ref="R56:R58"/>
    <mergeCell ref="Q59:Q61"/>
    <mergeCell ref="S59:S61"/>
    <mergeCell ref="S65:S67"/>
    <mergeCell ref="T59:T61"/>
    <mergeCell ref="T56:T58"/>
    <mergeCell ref="X62:X64"/>
    <mergeCell ref="W62:W64"/>
    <mergeCell ref="V39:V41"/>
    <mergeCell ref="W39:W41"/>
    <mergeCell ref="X59:X61"/>
    <mergeCell ref="X56:X58"/>
    <mergeCell ref="U36:U38"/>
    <mergeCell ref="W51:W53"/>
    <mergeCell ref="U59:U61"/>
    <mergeCell ref="T36:T38"/>
    <mergeCell ref="T39:T41"/>
    <mergeCell ref="Q45:Q47"/>
    <mergeCell ref="V36:V38"/>
    <mergeCell ref="W36:W38"/>
    <mergeCell ref="W56:W58"/>
    <mergeCell ref="U51:U53"/>
    <mergeCell ref="V51:V53"/>
    <mergeCell ref="U45:U47"/>
    <mergeCell ref="T65:T67"/>
    <mergeCell ref="V65:V67"/>
    <mergeCell ref="U65:U67"/>
    <mergeCell ref="S48:S50"/>
    <mergeCell ref="W68:W70"/>
    <mergeCell ref="V71:V73"/>
    <mergeCell ref="X48:X50"/>
    <mergeCell ref="W45:W47"/>
    <mergeCell ref="X45:X47"/>
    <mergeCell ref="S62:S64"/>
    <mergeCell ref="R36:R38"/>
    <mergeCell ref="R39:R41"/>
    <mergeCell ref="R45:R47"/>
    <mergeCell ref="S45:S47"/>
    <mergeCell ref="T45:T47"/>
    <mergeCell ref="W48:W50"/>
    <mergeCell ref="W59:W61"/>
    <mergeCell ref="T68:T70"/>
    <mergeCell ref="U68:U70"/>
    <mergeCell ref="T42:T44"/>
    <mergeCell ref="X65:X67"/>
    <mergeCell ref="U62:U64"/>
    <mergeCell ref="X39:X41"/>
    <mergeCell ref="W42:W44"/>
    <mergeCell ref="W65:W67"/>
    <mergeCell ref="S71:S73"/>
    <mergeCell ref="V45:V47"/>
    <mergeCell ref="S36:S38"/>
    <mergeCell ref="T71:T73"/>
    <mergeCell ref="T48:T50"/>
    <mergeCell ref="U48:U50"/>
    <mergeCell ref="V48:V50"/>
    <mergeCell ref="U71:U73"/>
    <mergeCell ref="A7:X7"/>
    <mergeCell ref="O27:O29"/>
    <mergeCell ref="B16:D16"/>
    <mergeCell ref="E18:E20"/>
    <mergeCell ref="P18:P20"/>
    <mergeCell ref="P27:P29"/>
    <mergeCell ref="T18:T20"/>
    <mergeCell ref="U18:U20"/>
    <mergeCell ref="X21:X23"/>
    <mergeCell ref="S18:S20"/>
    <mergeCell ref="W89:W91"/>
    <mergeCell ref="W86:W88"/>
    <mergeCell ref="V59:V61"/>
    <mergeCell ref="V62:V64"/>
    <mergeCell ref="W92:W94"/>
    <mergeCell ref="U86:U88"/>
    <mergeCell ref="S51:S53"/>
    <mergeCell ref="S42:S44"/>
    <mergeCell ref="T51:T53"/>
    <mergeCell ref="S74:S76"/>
    <mergeCell ref="X80:X82"/>
    <mergeCell ref="R42:R44"/>
    <mergeCell ref="T74:T76"/>
    <mergeCell ref="T62:T64"/>
    <mergeCell ref="T27:T29"/>
    <mergeCell ref="U27:U29"/>
    <mergeCell ref="R27:R29"/>
    <mergeCell ref="T21:T23"/>
    <mergeCell ref="S27:S29"/>
    <mergeCell ref="X30:X32"/>
    <mergeCell ref="U33:U35"/>
    <mergeCell ref="W30:W32"/>
    <mergeCell ref="U145:U147"/>
    <mergeCell ref="V130:V132"/>
    <mergeCell ref="V121:V123"/>
    <mergeCell ref="V127:V129"/>
    <mergeCell ref="U121:U123"/>
    <mergeCell ref="T145:T147"/>
    <mergeCell ref="U139:U141"/>
    <mergeCell ref="U142:U144"/>
    <mergeCell ref="V133:V135"/>
    <mergeCell ref="U133:U135"/>
    <mergeCell ref="S133:S135"/>
    <mergeCell ref="U98:U100"/>
    <mergeCell ref="V98:V100"/>
    <mergeCell ref="T118:T120"/>
    <mergeCell ref="S139:S141"/>
    <mergeCell ref="T130:T132"/>
    <mergeCell ref="T127:T129"/>
    <mergeCell ref="T121:T123"/>
    <mergeCell ref="T124:T126"/>
    <mergeCell ref="T112:T114"/>
    <mergeCell ref="U118:U120"/>
    <mergeCell ref="U124:U126"/>
    <mergeCell ref="U130:U132"/>
    <mergeCell ref="U115:U117"/>
    <mergeCell ref="S118:S120"/>
    <mergeCell ref="T107:T109"/>
    <mergeCell ref="U107:U109"/>
    <mergeCell ref="V101:V103"/>
    <mergeCell ref="Q12:Q13"/>
    <mergeCell ref="R12:X12"/>
    <mergeCell ref="S21:S23"/>
    <mergeCell ref="Q24:Q26"/>
    <mergeCell ref="W18:W20"/>
    <mergeCell ref="R21:R23"/>
    <mergeCell ref="W95:W97"/>
    <mergeCell ref="T83:T85"/>
    <mergeCell ref="T89:T91"/>
    <mergeCell ref="U77:U79"/>
    <mergeCell ref="U80:U82"/>
    <mergeCell ref="U74:U76"/>
    <mergeCell ref="T80:T82"/>
    <mergeCell ref="T86:T88"/>
    <mergeCell ref="U89:U91"/>
    <mergeCell ref="V112:V114"/>
    <mergeCell ref="U24:U26"/>
    <mergeCell ref="V77:V79"/>
    <mergeCell ref="U56:U58"/>
    <mergeCell ref="R51:R53"/>
    <mergeCell ref="R62:R64"/>
    <mergeCell ref="V30:V32"/>
    <mergeCell ref="V56:V58"/>
    <mergeCell ref="X42:X44"/>
    <mergeCell ref="U39:U41"/>
    <mergeCell ref="S39:S41"/>
    <mergeCell ref="S56:S58"/>
    <mergeCell ref="V42:V44"/>
    <mergeCell ref="U42:U44"/>
    <mergeCell ref="X51:X53"/>
    <mergeCell ref="X36:X38"/>
    <mergeCell ref="R48:R50"/>
    <mergeCell ref="U92:U94"/>
    <mergeCell ref="W83:W85"/>
    <mergeCell ref="S68:S70"/>
    <mergeCell ref="V145:V147"/>
    <mergeCell ref="T142:T144"/>
    <mergeCell ref="S145:S147"/>
    <mergeCell ref="T139:T141"/>
    <mergeCell ref="W145:W147"/>
    <mergeCell ref="W148:W150"/>
    <mergeCell ref="V136:V138"/>
    <mergeCell ref="V142:V144"/>
    <mergeCell ref="U136:U138"/>
    <mergeCell ref="U127:U129"/>
    <mergeCell ref="T101:T103"/>
    <mergeCell ref="S148:S150"/>
    <mergeCell ref="S142:S144"/>
    <mergeCell ref="W130:W132"/>
    <mergeCell ref="W124:W126"/>
    <mergeCell ref="W127:W129"/>
    <mergeCell ref="V118:V120"/>
    <mergeCell ref="T115:T117"/>
    <mergeCell ref="T95:T97"/>
    <mergeCell ref="T98:T100"/>
    <mergeCell ref="U95:U97"/>
    <mergeCell ref="V86:V88"/>
    <mergeCell ref="T92:T94"/>
    <mergeCell ref="U112:U114"/>
    <mergeCell ref="V95:V97"/>
    <mergeCell ref="S136:S138"/>
    <mergeCell ref="S130:S132"/>
    <mergeCell ref="T133:T135"/>
    <mergeCell ref="V124:V126"/>
    <mergeCell ref="R124:R126"/>
    <mergeCell ref="R130:R132"/>
    <mergeCell ref="R127:R129"/>
    <mergeCell ref="R133:R135"/>
    <mergeCell ref="W142:W144"/>
    <mergeCell ref="W77:W79"/>
    <mergeCell ref="X101:X103"/>
    <mergeCell ref="X98:X100"/>
    <mergeCell ref="V80:V82"/>
    <mergeCell ref="W80:W82"/>
    <mergeCell ref="V115:V117"/>
    <mergeCell ref="W98:W100"/>
    <mergeCell ref="V83:V85"/>
    <mergeCell ref="R86:R88"/>
    <mergeCell ref="R92:R94"/>
    <mergeCell ref="R95:R97"/>
    <mergeCell ref="S101:S103"/>
    <mergeCell ref="R98:R100"/>
    <mergeCell ref="W101:W103"/>
    <mergeCell ref="V89:V91"/>
    <mergeCell ref="R104:R106"/>
    <mergeCell ref="S104:S106"/>
    <mergeCell ref="T104:T106"/>
    <mergeCell ref="U104:U106"/>
    <mergeCell ref="V104:V106"/>
    <mergeCell ref="U101:U103"/>
    <mergeCell ref="V139:V141"/>
    <mergeCell ref="U83:U85"/>
    <mergeCell ref="X136:X138"/>
    <mergeCell ref="X139:X141"/>
    <mergeCell ref="V92:V94"/>
    <mergeCell ref="T136:T138"/>
    <mergeCell ref="X157:X159"/>
    <mergeCell ref="X165:X167"/>
    <mergeCell ref="X180:X182"/>
    <mergeCell ref="X148:X150"/>
    <mergeCell ref="V151:V153"/>
    <mergeCell ref="W165:W167"/>
    <mergeCell ref="X142:X144"/>
    <mergeCell ref="W74:W76"/>
    <mergeCell ref="W71:W73"/>
    <mergeCell ref="X68:X70"/>
    <mergeCell ref="X83:X85"/>
    <mergeCell ref="X77:X79"/>
    <mergeCell ref="X86:X88"/>
    <mergeCell ref="X107:X109"/>
    <mergeCell ref="W112:W114"/>
    <mergeCell ref="X92:X94"/>
    <mergeCell ref="X71:X73"/>
    <mergeCell ref="X74:X76"/>
    <mergeCell ref="X89:X91"/>
    <mergeCell ref="X95:X97"/>
    <mergeCell ref="V68:V70"/>
    <mergeCell ref="X121:X123"/>
    <mergeCell ref="X127:X129"/>
    <mergeCell ref="X124:X126"/>
    <mergeCell ref="X130:X132"/>
    <mergeCell ref="W118:W120"/>
    <mergeCell ref="X118:X120"/>
    <mergeCell ref="W139:W141"/>
    <mergeCell ref="V74:V76"/>
    <mergeCell ref="X154:X156"/>
    <mergeCell ref="X174:X176"/>
    <mergeCell ref="W174:W176"/>
    <mergeCell ref="X206:X208"/>
    <mergeCell ref="X203:X205"/>
    <mergeCell ref="X200:X202"/>
    <mergeCell ref="X209:X211"/>
    <mergeCell ref="X197:X199"/>
    <mergeCell ref="W215:W217"/>
    <mergeCell ref="V224:V226"/>
    <mergeCell ref="V215:V217"/>
    <mergeCell ref="T77:T79"/>
    <mergeCell ref="W104:W106"/>
    <mergeCell ref="X104:X106"/>
    <mergeCell ref="W115:W117"/>
    <mergeCell ref="V107:V109"/>
    <mergeCell ref="X185:X187"/>
    <mergeCell ref="X188:X190"/>
    <mergeCell ref="W185:W187"/>
    <mergeCell ref="W209:W211"/>
    <mergeCell ref="W151:W153"/>
    <mergeCell ref="W121:W123"/>
    <mergeCell ref="W133:W135"/>
    <mergeCell ref="W136:W138"/>
    <mergeCell ref="W107:W109"/>
    <mergeCell ref="X115:X117"/>
    <mergeCell ref="V162:V164"/>
    <mergeCell ref="X133:X135"/>
    <mergeCell ref="X145:X147"/>
    <mergeCell ref="X151:X153"/>
    <mergeCell ref="W162:W164"/>
    <mergeCell ref="X162:X164"/>
    <mergeCell ref="V157:V159"/>
    <mergeCell ref="V180:V182"/>
    <mergeCell ref="X112:X114"/>
    <mergeCell ref="W191:W193"/>
    <mergeCell ref="W154:W156"/>
    <mergeCell ref="W188:W190"/>
    <mergeCell ref="U194:U196"/>
    <mergeCell ref="W212:W214"/>
    <mergeCell ref="W194:W196"/>
    <mergeCell ref="W200:W202"/>
    <mergeCell ref="X239:X241"/>
    <mergeCell ref="W197:W199"/>
    <mergeCell ref="W236:W238"/>
    <mergeCell ref="V242:V244"/>
    <mergeCell ref="V236:V238"/>
    <mergeCell ref="V239:V241"/>
    <mergeCell ref="W242:W244"/>
    <mergeCell ref="W203:W205"/>
    <mergeCell ref="X224:X226"/>
    <mergeCell ref="X218:X220"/>
    <mergeCell ref="X221:X223"/>
    <mergeCell ref="X215:X217"/>
    <mergeCell ref="W239:W241"/>
    <mergeCell ref="W218:W220"/>
    <mergeCell ref="W224:W226"/>
    <mergeCell ref="W233:W235"/>
    <mergeCell ref="X236:X238"/>
    <mergeCell ref="W221:W223"/>
    <mergeCell ref="V218:V220"/>
    <mergeCell ref="W206:W208"/>
    <mergeCell ref="X233:X235"/>
    <mergeCell ref="X227:X229"/>
    <mergeCell ref="V230:V232"/>
    <mergeCell ref="X194:X196"/>
    <mergeCell ref="X212:X214"/>
    <mergeCell ref="U224:U226"/>
    <mergeCell ref="T209:T211"/>
    <mergeCell ref="U200:U202"/>
    <mergeCell ref="U206:U208"/>
    <mergeCell ref="U188:U190"/>
    <mergeCell ref="T154:T156"/>
    <mergeCell ref="W180:W182"/>
    <mergeCell ref="V233:V235"/>
    <mergeCell ref="U191:U193"/>
    <mergeCell ref="V212:V214"/>
    <mergeCell ref="U162:U164"/>
    <mergeCell ref="U185:U187"/>
    <mergeCell ref="U165:U167"/>
    <mergeCell ref="T151:T153"/>
    <mergeCell ref="T162:T164"/>
    <mergeCell ref="T203:T205"/>
    <mergeCell ref="T233:T235"/>
    <mergeCell ref="T194:T196"/>
    <mergeCell ref="T215:T217"/>
    <mergeCell ref="U212:U214"/>
    <mergeCell ref="T221:T223"/>
    <mergeCell ref="V221:V223"/>
    <mergeCell ref="T218:T220"/>
    <mergeCell ref="U230:U232"/>
    <mergeCell ref="T230:T232"/>
    <mergeCell ref="T227:T229"/>
    <mergeCell ref="U227:U229"/>
    <mergeCell ref="V227:V229"/>
    <mergeCell ref="W230:W232"/>
    <mergeCell ref="T197:T199"/>
    <mergeCell ref="V165:V167"/>
    <mergeCell ref="W157:W159"/>
    <mergeCell ref="S151:S153"/>
    <mergeCell ref="S162:S164"/>
    <mergeCell ref="S165:S167"/>
    <mergeCell ref="T165:T167"/>
    <mergeCell ref="S157:S159"/>
    <mergeCell ref="U215:U217"/>
    <mergeCell ref="T148:T150"/>
    <mergeCell ref="U148:U150"/>
    <mergeCell ref="U151:U153"/>
    <mergeCell ref="T188:T190"/>
    <mergeCell ref="T191:T193"/>
    <mergeCell ref="U209:U211"/>
    <mergeCell ref="S188:S190"/>
    <mergeCell ref="S191:S193"/>
    <mergeCell ref="S168:S170"/>
    <mergeCell ref="U221:U223"/>
    <mergeCell ref="V148:V150"/>
    <mergeCell ref="T212:T214"/>
    <mergeCell ref="S200:S202"/>
    <mergeCell ref="U218:U220"/>
    <mergeCell ref="U154:U156"/>
    <mergeCell ref="T200:T202"/>
    <mergeCell ref="V185:V187"/>
    <mergeCell ref="V209:V211"/>
    <mergeCell ref="T157:T159"/>
    <mergeCell ref="V154:V156"/>
    <mergeCell ref="T185:T187"/>
    <mergeCell ref="S194:S196"/>
    <mergeCell ref="U157:U159"/>
    <mergeCell ref="U180:U182"/>
    <mergeCell ref="U203:U205"/>
    <mergeCell ref="S185:S187"/>
    <mergeCell ref="V197:V199"/>
    <mergeCell ref="V200:V202"/>
    <mergeCell ref="V194:V196"/>
    <mergeCell ref="V203:V205"/>
    <mergeCell ref="V206:V208"/>
    <mergeCell ref="V188:V190"/>
    <mergeCell ref="T168:T170"/>
    <mergeCell ref="U168:U170"/>
    <mergeCell ref="V168:V170"/>
    <mergeCell ref="S174:S176"/>
    <mergeCell ref="T174:T176"/>
    <mergeCell ref="U174:U176"/>
    <mergeCell ref="V174:V176"/>
    <mergeCell ref="S206:S208"/>
    <mergeCell ref="V191:V193"/>
    <mergeCell ref="U197:U199"/>
    <mergeCell ref="S180:S182"/>
    <mergeCell ref="T180:T182"/>
    <mergeCell ref="T206:T208"/>
    <mergeCell ref="S411:S413"/>
    <mergeCell ref="S405:S407"/>
    <mergeCell ref="T418:T420"/>
    <mergeCell ref="W317:W319"/>
    <mergeCell ref="X317:X319"/>
    <mergeCell ref="U302:U304"/>
    <mergeCell ref="V391:V393"/>
    <mergeCell ref="X382:X384"/>
    <mergeCell ref="X296:X298"/>
    <mergeCell ref="X305:X307"/>
    <mergeCell ref="X385:X387"/>
    <mergeCell ref="W385:W387"/>
    <mergeCell ref="V302:V304"/>
    <mergeCell ref="S311:S313"/>
    <mergeCell ref="S308:S310"/>
    <mergeCell ref="S356:S358"/>
    <mergeCell ref="V394:V396"/>
    <mergeCell ref="X356:X358"/>
    <mergeCell ref="T300:T301"/>
    <mergeCell ref="U300:U301"/>
    <mergeCell ref="S394:S396"/>
    <mergeCell ref="V408:V410"/>
    <mergeCell ref="V338:V340"/>
    <mergeCell ref="X308:X310"/>
    <mergeCell ref="W305:W307"/>
    <mergeCell ref="W388:W390"/>
    <mergeCell ref="W347:W349"/>
    <mergeCell ref="X347:X349"/>
    <mergeCell ref="V329:V331"/>
    <mergeCell ref="U418:U420"/>
    <mergeCell ref="T411:T413"/>
    <mergeCell ref="T356:T358"/>
    <mergeCell ref="X230:X232"/>
    <mergeCell ref="X242:X244"/>
    <mergeCell ref="U239:U241"/>
    <mergeCell ref="R278:R280"/>
    <mergeCell ref="R281:R283"/>
    <mergeCell ref="R275:R277"/>
    <mergeCell ref="T260:T262"/>
    <mergeCell ref="X302:X304"/>
    <mergeCell ref="X326:X328"/>
    <mergeCell ref="X314:X316"/>
    <mergeCell ref="W314:W316"/>
    <mergeCell ref="S332:S334"/>
    <mergeCell ref="T332:T334"/>
    <mergeCell ref="U332:U334"/>
    <mergeCell ref="V332:V334"/>
    <mergeCell ref="V317:V319"/>
    <mergeCell ref="V296:V298"/>
    <mergeCell ref="T296:T298"/>
    <mergeCell ref="U308:U310"/>
    <mergeCell ref="S317:S319"/>
    <mergeCell ref="W278:W280"/>
    <mergeCell ref="S230:S232"/>
    <mergeCell ref="S239:S241"/>
    <mergeCell ref="T248:T250"/>
    <mergeCell ref="T251:T253"/>
    <mergeCell ref="T287:T289"/>
    <mergeCell ref="U287:U289"/>
    <mergeCell ref="S275:S277"/>
    <mergeCell ref="X245:X247"/>
    <mergeCell ref="V245:V247"/>
    <mergeCell ref="W245:W247"/>
    <mergeCell ref="X257:X259"/>
    <mergeCell ref="X248:X250"/>
    <mergeCell ref="R260:R262"/>
    <mergeCell ref="S260:S262"/>
    <mergeCell ref="T266:T268"/>
    <mergeCell ref="S254:S256"/>
    <mergeCell ref="T254:T256"/>
    <mergeCell ref="T278:T280"/>
    <mergeCell ref="X275:X277"/>
    <mergeCell ref="X287:X289"/>
    <mergeCell ref="W335:W337"/>
    <mergeCell ref="W326:W328"/>
    <mergeCell ref="V314:V316"/>
    <mergeCell ref="V311:V313"/>
    <mergeCell ref="W311:W313"/>
    <mergeCell ref="S287:S289"/>
    <mergeCell ref="V305:V307"/>
    <mergeCell ref="U251:U253"/>
    <mergeCell ref="V251:V253"/>
    <mergeCell ref="W251:W253"/>
    <mergeCell ref="V335:V337"/>
    <mergeCell ref="U323:U325"/>
    <mergeCell ref="U329:U331"/>
    <mergeCell ref="T329:T331"/>
    <mergeCell ref="U326:U328"/>
    <mergeCell ref="X329:X331"/>
    <mergeCell ref="X335:X337"/>
    <mergeCell ref="S329:S331"/>
    <mergeCell ref="X281:X283"/>
    <mergeCell ref="T284:T286"/>
    <mergeCell ref="V284:V286"/>
    <mergeCell ref="U305:U307"/>
    <mergeCell ref="U317:U319"/>
    <mergeCell ref="O374:O376"/>
    <mergeCell ref="O368:O370"/>
    <mergeCell ref="C371:C373"/>
    <mergeCell ref="D371:D373"/>
    <mergeCell ref="D394:D396"/>
    <mergeCell ref="C394:C396"/>
    <mergeCell ref="T326:T328"/>
    <mergeCell ref="X278:X280"/>
    <mergeCell ref="Q266:Q268"/>
    <mergeCell ref="R266:R268"/>
    <mergeCell ref="S266:S268"/>
    <mergeCell ref="W281:W283"/>
    <mergeCell ref="S269:S271"/>
    <mergeCell ref="U281:U283"/>
    <mergeCell ref="B377:B379"/>
    <mergeCell ref="B394:B396"/>
    <mergeCell ref="D391:D393"/>
    <mergeCell ref="P388:P390"/>
    <mergeCell ref="O382:O384"/>
    <mergeCell ref="W323:W325"/>
    <mergeCell ref="S323:S325"/>
    <mergeCell ref="S314:S316"/>
    <mergeCell ref="S335:S337"/>
    <mergeCell ref="U314:U316"/>
    <mergeCell ref="W296:W298"/>
    <mergeCell ref="W302:W304"/>
    <mergeCell ref="T302:T304"/>
    <mergeCell ref="X272:X274"/>
    <mergeCell ref="B296:B298"/>
    <mergeCell ref="O305:O307"/>
    <mergeCell ref="B287:B289"/>
    <mergeCell ref="E311:E313"/>
    <mergeCell ref="D362:D364"/>
    <mergeCell ref="E368:E370"/>
    <mergeCell ref="E374:E376"/>
    <mergeCell ref="D353:D355"/>
    <mergeCell ref="C332:C334"/>
    <mergeCell ref="B326:B328"/>
    <mergeCell ref="E353:E355"/>
    <mergeCell ref="B302:B304"/>
    <mergeCell ref="D332:D334"/>
    <mergeCell ref="E332:E334"/>
    <mergeCell ref="B385:B387"/>
    <mergeCell ref="C338:C340"/>
    <mergeCell ref="D305:D307"/>
    <mergeCell ref="C377:C379"/>
    <mergeCell ref="C391:C393"/>
    <mergeCell ref="C388:C390"/>
    <mergeCell ref="C385:C387"/>
    <mergeCell ref="C374:C376"/>
    <mergeCell ref="D374:D376"/>
    <mergeCell ref="B341:B343"/>
    <mergeCell ref="B380:E380"/>
    <mergeCell ref="E314:E316"/>
    <mergeCell ref="C347:C349"/>
    <mergeCell ref="C323:C325"/>
    <mergeCell ref="B323:B325"/>
    <mergeCell ref="B350:B352"/>
    <mergeCell ref="C350:C352"/>
    <mergeCell ref="D385:D387"/>
    <mergeCell ref="D356:D358"/>
    <mergeCell ref="E356:E358"/>
    <mergeCell ref="B353:B355"/>
    <mergeCell ref="E371:E373"/>
    <mergeCell ref="B400:B402"/>
    <mergeCell ref="A397:A399"/>
    <mergeCell ref="B397:B399"/>
    <mergeCell ref="A382:A384"/>
    <mergeCell ref="D377:D379"/>
    <mergeCell ref="E391:E393"/>
    <mergeCell ref="D388:D390"/>
    <mergeCell ref="T224:T226"/>
    <mergeCell ref="U245:U247"/>
    <mergeCell ref="S242:S244"/>
    <mergeCell ref="T236:T238"/>
    <mergeCell ref="T275:T277"/>
    <mergeCell ref="U242:U244"/>
    <mergeCell ref="S245:S247"/>
    <mergeCell ref="U278:U280"/>
    <mergeCell ref="U284:U286"/>
    <mergeCell ref="U233:U235"/>
    <mergeCell ref="U236:U238"/>
    <mergeCell ref="R308:R310"/>
    <mergeCell ref="D227:D229"/>
    <mergeCell ref="A353:A355"/>
    <mergeCell ref="B299:B301"/>
    <mergeCell ref="A326:A328"/>
    <mergeCell ref="A302:A304"/>
    <mergeCell ref="R242:R244"/>
    <mergeCell ref="A377:A379"/>
    <mergeCell ref="T308:T310"/>
    <mergeCell ref="T311:T313"/>
    <mergeCell ref="A394:A396"/>
    <mergeCell ref="B382:B384"/>
    <mergeCell ref="P374:P376"/>
    <mergeCell ref="R374:R376"/>
    <mergeCell ref="E388:E390"/>
    <mergeCell ref="A411:A413"/>
    <mergeCell ref="C397:C399"/>
    <mergeCell ref="D397:D399"/>
    <mergeCell ref="E397:E399"/>
    <mergeCell ref="O397:O399"/>
    <mergeCell ref="A463:A465"/>
    <mergeCell ref="A460:A462"/>
    <mergeCell ref="B449:B451"/>
    <mergeCell ref="B434:B436"/>
    <mergeCell ref="C434:C436"/>
    <mergeCell ref="D443:D445"/>
    <mergeCell ref="D437:D439"/>
    <mergeCell ref="B437:B439"/>
    <mergeCell ref="C437:C439"/>
    <mergeCell ref="E411:E413"/>
    <mergeCell ref="B429:E429"/>
    <mergeCell ref="A426:A428"/>
    <mergeCell ref="C400:C402"/>
    <mergeCell ref="E426:E428"/>
    <mergeCell ref="E431:E433"/>
    <mergeCell ref="D431:D433"/>
    <mergeCell ref="B411:B413"/>
    <mergeCell ref="C405:C407"/>
    <mergeCell ref="E408:E410"/>
    <mergeCell ref="B403:E403"/>
    <mergeCell ref="C411:C413"/>
    <mergeCell ref="D411:D413"/>
    <mergeCell ref="A440:A442"/>
    <mergeCell ref="A422:A425"/>
    <mergeCell ref="A391:A393"/>
    <mergeCell ref="O391:O393"/>
    <mergeCell ref="I424:I425"/>
    <mergeCell ref="J424:J425"/>
    <mergeCell ref="A405:A407"/>
    <mergeCell ref="D405:D407"/>
    <mergeCell ref="E385:E387"/>
    <mergeCell ref="O377:O379"/>
    <mergeCell ref="A385:A387"/>
    <mergeCell ref="D400:D402"/>
    <mergeCell ref="E377:E379"/>
    <mergeCell ref="K420:K421"/>
    <mergeCell ref="N420:N421"/>
    <mergeCell ref="B408:B410"/>
    <mergeCell ref="J420:J421"/>
    <mergeCell ref="I420:I421"/>
    <mergeCell ref="C418:C421"/>
    <mergeCell ref="D408:D410"/>
    <mergeCell ref="C408:C410"/>
    <mergeCell ref="A408:A410"/>
    <mergeCell ref="A400:A402"/>
    <mergeCell ref="O385:O387"/>
    <mergeCell ref="B405:B407"/>
    <mergeCell ref="B388:B390"/>
    <mergeCell ref="D382:D384"/>
    <mergeCell ref="B391:B393"/>
    <mergeCell ref="C382:C384"/>
    <mergeCell ref="E382:E384"/>
    <mergeCell ref="E394:E396"/>
    <mergeCell ref="O388:O390"/>
    <mergeCell ref="O411:O413"/>
    <mergeCell ref="A418:A421"/>
    <mergeCell ref="B418:B421"/>
    <mergeCell ref="A388:A390"/>
    <mergeCell ref="A437:A439"/>
    <mergeCell ref="D434:D436"/>
    <mergeCell ref="A443:A445"/>
    <mergeCell ref="C443:C445"/>
    <mergeCell ref="B440:B442"/>
    <mergeCell ref="B443:B445"/>
    <mergeCell ref="C440:C442"/>
    <mergeCell ref="E443:E445"/>
    <mergeCell ref="A455:A457"/>
    <mergeCell ref="B460:B462"/>
    <mergeCell ref="C460:C462"/>
    <mergeCell ref="D440:D442"/>
    <mergeCell ref="O434:O436"/>
    <mergeCell ref="E460:E462"/>
    <mergeCell ref="D460:D462"/>
    <mergeCell ref="A431:A433"/>
    <mergeCell ref="E434:E436"/>
    <mergeCell ref="B431:B433"/>
    <mergeCell ref="A449:A451"/>
    <mergeCell ref="C449:C451"/>
    <mergeCell ref="B446:B448"/>
    <mergeCell ref="E449:E451"/>
    <mergeCell ref="D446:D448"/>
    <mergeCell ref="A452:A454"/>
    <mergeCell ref="B452:B454"/>
    <mergeCell ref="C452:C454"/>
    <mergeCell ref="D452:D454"/>
    <mergeCell ref="E452:E454"/>
    <mergeCell ref="O452:O454"/>
    <mergeCell ref="A434:A436"/>
    <mergeCell ref="A446:A448"/>
    <mergeCell ref="E455:E457"/>
    <mergeCell ref="B426:D428"/>
    <mergeCell ref="K424:K425"/>
    <mergeCell ref="F424:F425"/>
    <mergeCell ref="G424:G425"/>
    <mergeCell ref="L420:L421"/>
    <mergeCell ref="M420:M421"/>
    <mergeCell ref="F420:F421"/>
    <mergeCell ref="G420:G421"/>
    <mergeCell ref="H420:H421"/>
    <mergeCell ref="D466:D468"/>
    <mergeCell ref="D463:D465"/>
    <mergeCell ref="D418:D421"/>
    <mergeCell ref="E418:E421"/>
    <mergeCell ref="Q431:Q433"/>
    <mergeCell ref="L424:L425"/>
    <mergeCell ref="M424:M425"/>
    <mergeCell ref="N424:N425"/>
    <mergeCell ref="B422:B425"/>
    <mergeCell ref="C422:C425"/>
    <mergeCell ref="D422:D425"/>
    <mergeCell ref="E422:E425"/>
    <mergeCell ref="C466:C468"/>
    <mergeCell ref="B463:B465"/>
    <mergeCell ref="C463:C465"/>
    <mergeCell ref="E437:E439"/>
    <mergeCell ref="E440:E442"/>
    <mergeCell ref="C431:C433"/>
    <mergeCell ref="O426:O428"/>
    <mergeCell ref="E446:E448"/>
    <mergeCell ref="C446:C448"/>
    <mergeCell ref="Q446:Q448"/>
    <mergeCell ref="H424:H425"/>
    <mergeCell ref="A466:A468"/>
    <mergeCell ref="B466:B468"/>
    <mergeCell ref="O463:O465"/>
    <mergeCell ref="A472:A474"/>
    <mergeCell ref="A469:A471"/>
    <mergeCell ref="B469:D471"/>
    <mergeCell ref="E466:E468"/>
    <mergeCell ref="E463:E465"/>
    <mergeCell ref="O472:O474"/>
    <mergeCell ref="O469:O471"/>
    <mergeCell ref="B472:E474"/>
    <mergeCell ref="E469:E471"/>
    <mergeCell ref="O449:O451"/>
    <mergeCell ref="R472:R474"/>
    <mergeCell ref="T466:T468"/>
    <mergeCell ref="O460:O462"/>
    <mergeCell ref="B458:E458"/>
    <mergeCell ref="B455:D457"/>
    <mergeCell ref="O455:O457"/>
    <mergeCell ref="O466:O468"/>
    <mergeCell ref="Q469:Q471"/>
    <mergeCell ref="Q466:Q468"/>
    <mergeCell ref="P466:P468"/>
    <mergeCell ref="Q463:Q465"/>
    <mergeCell ref="P472:P474"/>
    <mergeCell ref="P460:P462"/>
    <mergeCell ref="D449:D451"/>
    <mergeCell ref="Q472:Q474"/>
    <mergeCell ref="P463:P465"/>
    <mergeCell ref="P469:P471"/>
    <mergeCell ref="Q449:Q451"/>
    <mergeCell ref="Q452:Q454"/>
    <mergeCell ref="M5:X5"/>
    <mergeCell ref="M6:X6"/>
    <mergeCell ref="W284:W286"/>
    <mergeCell ref="V278:V280"/>
    <mergeCell ref="V281:V283"/>
    <mergeCell ref="R165:R167"/>
    <mergeCell ref="X284:X286"/>
    <mergeCell ref="W227:W229"/>
    <mergeCell ref="T242:T244"/>
    <mergeCell ref="T245:T247"/>
    <mergeCell ref="U455:U457"/>
    <mergeCell ref="T434:T436"/>
    <mergeCell ref="T446:T448"/>
    <mergeCell ref="T455:T457"/>
    <mergeCell ref="T449:T451"/>
    <mergeCell ref="T440:T442"/>
    <mergeCell ref="U385:U387"/>
    <mergeCell ref="R440:R442"/>
    <mergeCell ref="R443:R445"/>
    <mergeCell ref="U437:U439"/>
    <mergeCell ref="P418:P420"/>
    <mergeCell ref="Q440:Q442"/>
    <mergeCell ref="O437:O439"/>
    <mergeCell ref="P443:P445"/>
    <mergeCell ref="P437:P439"/>
    <mergeCell ref="O440:O442"/>
    <mergeCell ref="R408:R410"/>
    <mergeCell ref="U394:U396"/>
    <mergeCell ref="U431:U433"/>
    <mergeCell ref="S443:S445"/>
    <mergeCell ref="S455:S457"/>
    <mergeCell ref="Q455:Q457"/>
    <mergeCell ref="X472:X474"/>
    <mergeCell ref="V443:V445"/>
    <mergeCell ref="W463:W465"/>
    <mergeCell ref="X443:X445"/>
    <mergeCell ref="X469:X471"/>
    <mergeCell ref="T472:T474"/>
    <mergeCell ref="T469:T471"/>
    <mergeCell ref="S463:S465"/>
    <mergeCell ref="W455:W457"/>
    <mergeCell ref="X449:X451"/>
    <mergeCell ref="X466:X468"/>
    <mergeCell ref="W466:W468"/>
    <mergeCell ref="V463:V465"/>
    <mergeCell ref="V455:V457"/>
    <mergeCell ref="U460:U462"/>
    <mergeCell ref="X463:X465"/>
    <mergeCell ref="V460:V462"/>
    <mergeCell ref="W460:W462"/>
    <mergeCell ref="T460:T462"/>
    <mergeCell ref="U466:U468"/>
    <mergeCell ref="U472:U474"/>
    <mergeCell ref="W472:W474"/>
    <mergeCell ref="V469:V471"/>
    <mergeCell ref="V472:V474"/>
    <mergeCell ref="S460:S462"/>
    <mergeCell ref="S466:S468"/>
    <mergeCell ref="S472:S474"/>
    <mergeCell ref="W469:W471"/>
    <mergeCell ref="S452:S454"/>
    <mergeCell ref="T452:T454"/>
    <mergeCell ref="W449:W451"/>
    <mergeCell ref="W452:W454"/>
    <mergeCell ref="R469:R471"/>
    <mergeCell ref="O418:O420"/>
    <mergeCell ref="W446:W448"/>
    <mergeCell ref="P434:P436"/>
    <mergeCell ref="W440:W442"/>
    <mergeCell ref="P440:P442"/>
    <mergeCell ref="Q437:Q439"/>
    <mergeCell ref="T431:T433"/>
    <mergeCell ref="U434:U436"/>
    <mergeCell ref="R418:R420"/>
    <mergeCell ref="O431:O433"/>
    <mergeCell ref="P431:P433"/>
    <mergeCell ref="P426:P428"/>
    <mergeCell ref="V434:V436"/>
    <mergeCell ref="V418:V420"/>
    <mergeCell ref="R449:R451"/>
    <mergeCell ref="O446:O448"/>
    <mergeCell ref="S446:S448"/>
    <mergeCell ref="T463:T465"/>
    <mergeCell ref="U463:U465"/>
    <mergeCell ref="S437:S439"/>
    <mergeCell ref="V446:V448"/>
    <mergeCell ref="S469:S471"/>
    <mergeCell ref="U469:U471"/>
    <mergeCell ref="O422:O425"/>
    <mergeCell ref="P422:P425"/>
    <mergeCell ref="Q422:Q425"/>
    <mergeCell ref="R422:R425"/>
    <mergeCell ref="S422:S425"/>
    <mergeCell ref="T422:T425"/>
    <mergeCell ref="U422:U425"/>
    <mergeCell ref="V422:V425"/>
    <mergeCell ref="R437:R439"/>
    <mergeCell ref="Q434:Q436"/>
    <mergeCell ref="U443:U445"/>
    <mergeCell ref="U446:U448"/>
    <mergeCell ref="V449:V451"/>
    <mergeCell ref="R446:R448"/>
    <mergeCell ref="V466:V468"/>
    <mergeCell ref="P446:P448"/>
    <mergeCell ref="P455:P457"/>
    <mergeCell ref="P449:P451"/>
    <mergeCell ref="P452:P454"/>
    <mergeCell ref="O443:O445"/>
    <mergeCell ref="Q460:Q462"/>
    <mergeCell ref="R452:R454"/>
    <mergeCell ref="U452:U454"/>
    <mergeCell ref="V452:V454"/>
    <mergeCell ref="R463:R465"/>
    <mergeCell ref="R455:R457"/>
    <mergeCell ref="R466:R468"/>
    <mergeCell ref="X452:X454"/>
    <mergeCell ref="S426:S428"/>
    <mergeCell ref="S434:S436"/>
    <mergeCell ref="S449:S451"/>
    <mergeCell ref="U449:U451"/>
    <mergeCell ref="T443:T445"/>
    <mergeCell ref="W434:W436"/>
    <mergeCell ref="S431:S433"/>
    <mergeCell ref="T437:T439"/>
    <mergeCell ref="S440:S442"/>
    <mergeCell ref="X440:X442"/>
    <mergeCell ref="W443:W445"/>
    <mergeCell ref="Q418:Q420"/>
    <mergeCell ref="R431:R433"/>
    <mergeCell ref="U440:U442"/>
    <mergeCell ref="W422:W425"/>
    <mergeCell ref="S418:S420"/>
    <mergeCell ref="U426:U428"/>
    <mergeCell ref="W426:W428"/>
    <mergeCell ref="R426:R428"/>
    <mergeCell ref="V440:V442"/>
    <mergeCell ref="V437:V439"/>
    <mergeCell ref="X418:X420"/>
    <mergeCell ref="X434:X436"/>
    <mergeCell ref="X426:X428"/>
    <mergeCell ref="X431:X433"/>
    <mergeCell ref="W418:W420"/>
    <mergeCell ref="V431:V433"/>
    <mergeCell ref="Q443:Q445"/>
    <mergeCell ref="R434:R436"/>
    <mergeCell ref="Q426:Q428"/>
    <mergeCell ref="W431:W433"/>
    <mergeCell ref="U408:U410"/>
    <mergeCell ref="V353:V355"/>
    <mergeCell ref="T408:T410"/>
    <mergeCell ref="T377:T379"/>
    <mergeCell ref="T382:T384"/>
    <mergeCell ref="V405:V407"/>
    <mergeCell ref="X371:X373"/>
    <mergeCell ref="W368:W370"/>
    <mergeCell ref="X368:X370"/>
    <mergeCell ref="V356:V358"/>
    <mergeCell ref="V347:V349"/>
    <mergeCell ref="W411:W413"/>
    <mergeCell ref="W350:W352"/>
    <mergeCell ref="W371:W373"/>
    <mergeCell ref="U362:U364"/>
    <mergeCell ref="V362:V364"/>
    <mergeCell ref="W362:W364"/>
    <mergeCell ref="U371:U373"/>
    <mergeCell ref="X362:X364"/>
    <mergeCell ref="X411:X413"/>
    <mergeCell ref="U411:U413"/>
    <mergeCell ref="T374:T376"/>
    <mergeCell ref="T391:T393"/>
    <mergeCell ref="U368:U370"/>
    <mergeCell ref="V368:V370"/>
    <mergeCell ref="T368:T370"/>
    <mergeCell ref="U350:U352"/>
    <mergeCell ref="U405:U407"/>
    <mergeCell ref="W405:W407"/>
    <mergeCell ref="W394:W396"/>
    <mergeCell ref="U353:U355"/>
    <mergeCell ref="X374:X376"/>
    <mergeCell ref="X422:X425"/>
    <mergeCell ref="X437:X439"/>
    <mergeCell ref="W437:W439"/>
    <mergeCell ref="T426:T428"/>
    <mergeCell ref="X455:X457"/>
    <mergeCell ref="X446:X448"/>
    <mergeCell ref="R460:R462"/>
    <mergeCell ref="R411:R413"/>
    <mergeCell ref="P411:P413"/>
    <mergeCell ref="Q377:Q379"/>
    <mergeCell ref="R405:R407"/>
    <mergeCell ref="Q405:Q407"/>
    <mergeCell ref="U382:U384"/>
    <mergeCell ref="U365:U367"/>
    <mergeCell ref="V365:V367"/>
    <mergeCell ref="R391:R393"/>
    <mergeCell ref="R388:R390"/>
    <mergeCell ref="Q411:Q413"/>
    <mergeCell ref="X460:X462"/>
    <mergeCell ref="P397:P399"/>
    <mergeCell ref="X405:X407"/>
    <mergeCell ref="X388:X390"/>
    <mergeCell ref="X377:X379"/>
    <mergeCell ref="P405:P407"/>
    <mergeCell ref="Q408:Q410"/>
    <mergeCell ref="S408:S410"/>
    <mergeCell ref="T385:T387"/>
    <mergeCell ref="V411:V413"/>
    <mergeCell ref="V382:V384"/>
    <mergeCell ref="V388:V390"/>
    <mergeCell ref="X408:X410"/>
    <mergeCell ref="V426:V428"/>
    <mergeCell ref="V385:V387"/>
    <mergeCell ref="R397:R399"/>
    <mergeCell ref="S397:S399"/>
    <mergeCell ref="T397:T399"/>
    <mergeCell ref="U397:U399"/>
    <mergeCell ref="V397:V399"/>
    <mergeCell ref="S382:S384"/>
    <mergeCell ref="T405:T407"/>
    <mergeCell ref="U374:U376"/>
    <mergeCell ref="V374:V376"/>
    <mergeCell ref="W374:W376"/>
    <mergeCell ref="S362:S364"/>
    <mergeCell ref="T362:T364"/>
    <mergeCell ref="U356:U358"/>
    <mergeCell ref="R394:R396"/>
    <mergeCell ref="S391:S393"/>
    <mergeCell ref="U388:U390"/>
    <mergeCell ref="T394:T396"/>
    <mergeCell ref="T388:T390"/>
    <mergeCell ref="W397:W399"/>
    <mergeCell ref="R365:R367"/>
    <mergeCell ref="S385:S387"/>
    <mergeCell ref="S374:S376"/>
    <mergeCell ref="S368:S370"/>
    <mergeCell ref="W382:W384"/>
    <mergeCell ref="U377:U379"/>
    <mergeCell ref="R368:R370"/>
    <mergeCell ref="Q362:Q364"/>
    <mergeCell ref="Q382:Q384"/>
    <mergeCell ref="P377:P379"/>
    <mergeCell ref="Q374:Q376"/>
    <mergeCell ref="Q388:Q390"/>
    <mergeCell ref="P385:P387"/>
    <mergeCell ref="P382:P384"/>
    <mergeCell ref="P394:P396"/>
    <mergeCell ref="Q365:Q367"/>
    <mergeCell ref="V350:V352"/>
    <mergeCell ref="R382:R384"/>
    <mergeCell ref="V377:V379"/>
    <mergeCell ref="S377:S379"/>
    <mergeCell ref="U391:U393"/>
    <mergeCell ref="E104:E106"/>
    <mergeCell ref="O104:O106"/>
    <mergeCell ref="E136:E138"/>
    <mergeCell ref="Q142:Q144"/>
    <mergeCell ref="P185:P187"/>
    <mergeCell ref="Q215:Q217"/>
    <mergeCell ref="Q162:Q164"/>
    <mergeCell ref="E188:E190"/>
    <mergeCell ref="P157:P159"/>
    <mergeCell ref="S305:S307"/>
    <mergeCell ref="U335:U337"/>
    <mergeCell ref="U347:U349"/>
    <mergeCell ref="S353:S355"/>
    <mergeCell ref="R359:R361"/>
    <mergeCell ref="S359:S361"/>
    <mergeCell ref="R341:R343"/>
    <mergeCell ref="S341:S343"/>
    <mergeCell ref="S388:S390"/>
    <mergeCell ref="O408:O410"/>
    <mergeCell ref="Q385:Q387"/>
    <mergeCell ref="Q391:Q393"/>
    <mergeCell ref="Q394:Q396"/>
    <mergeCell ref="P391:P393"/>
    <mergeCell ref="O394:O396"/>
    <mergeCell ref="O405:O407"/>
    <mergeCell ref="E269:E271"/>
    <mergeCell ref="O269:O271"/>
    <mergeCell ref="Q332:Q334"/>
    <mergeCell ref="Q302:Q304"/>
    <mergeCell ref="Q287:Q289"/>
    <mergeCell ref="Q308:Q310"/>
    <mergeCell ref="Q335:Q337"/>
    <mergeCell ref="E248:E250"/>
    <mergeCell ref="P408:P410"/>
    <mergeCell ref="P335:P337"/>
    <mergeCell ref="Q353:Q355"/>
    <mergeCell ref="P323:P325"/>
    <mergeCell ref="Q356:Q358"/>
    <mergeCell ref="E400:E402"/>
    <mergeCell ref="E405:E407"/>
    <mergeCell ref="Q311:Q313"/>
    <mergeCell ref="Q305:Q307"/>
    <mergeCell ref="Q323:Q325"/>
    <mergeCell ref="P269:P271"/>
    <mergeCell ref="Q269:Q271"/>
    <mergeCell ref="Q371:Q373"/>
    <mergeCell ref="P368:P370"/>
    <mergeCell ref="P290:P292"/>
    <mergeCell ref="Q290:Q292"/>
    <mergeCell ref="Q397:Q399"/>
    <mergeCell ref="W408:W410"/>
    <mergeCell ref="W332:W334"/>
    <mergeCell ref="X332:X334"/>
    <mergeCell ref="W365:W367"/>
    <mergeCell ref="X365:X367"/>
    <mergeCell ref="V371:V373"/>
    <mergeCell ref="V326:V328"/>
    <mergeCell ref="S326:S328"/>
    <mergeCell ref="R329:R331"/>
    <mergeCell ref="V344:V346"/>
    <mergeCell ref="R332:R334"/>
    <mergeCell ref="X350:X352"/>
    <mergeCell ref="X359:X361"/>
    <mergeCell ref="T359:T361"/>
    <mergeCell ref="U359:U361"/>
    <mergeCell ref="V359:V361"/>
    <mergeCell ref="R377:R379"/>
    <mergeCell ref="R385:R387"/>
    <mergeCell ref="U338:U340"/>
    <mergeCell ref="S365:S367"/>
    <mergeCell ref="T365:T367"/>
    <mergeCell ref="X353:X355"/>
    <mergeCell ref="W359:W361"/>
    <mergeCell ref="T353:T355"/>
    <mergeCell ref="S371:S373"/>
    <mergeCell ref="T371:T373"/>
    <mergeCell ref="X397:X399"/>
    <mergeCell ref="X394:X396"/>
    <mergeCell ref="R371:R373"/>
    <mergeCell ref="W377:W379"/>
    <mergeCell ref="X391:X393"/>
    <mergeCell ref="W391:W393"/>
    <mergeCell ref="X269:X271"/>
    <mergeCell ref="W356:W358"/>
    <mergeCell ref="V323:V325"/>
    <mergeCell ref="T269:T271"/>
    <mergeCell ref="U269:U271"/>
    <mergeCell ref="V269:V271"/>
    <mergeCell ref="W269:W271"/>
    <mergeCell ref="S296:S298"/>
    <mergeCell ref="W300:W301"/>
    <mergeCell ref="X323:X325"/>
    <mergeCell ref="X311:X313"/>
    <mergeCell ref="W329:W331"/>
    <mergeCell ref="T335:T337"/>
    <mergeCell ref="W344:W346"/>
    <mergeCell ref="X344:X346"/>
    <mergeCell ref="T323:T325"/>
    <mergeCell ref="W287:W289"/>
    <mergeCell ref="T281:T283"/>
    <mergeCell ref="S302:S304"/>
    <mergeCell ref="V300:V301"/>
    <mergeCell ref="V308:V310"/>
    <mergeCell ref="V287:V289"/>
    <mergeCell ref="V275:V277"/>
    <mergeCell ref="S300:S301"/>
    <mergeCell ref="T314:T316"/>
    <mergeCell ref="S278:S280"/>
    <mergeCell ref="W353:W355"/>
    <mergeCell ref="T341:T343"/>
    <mergeCell ref="V341:V343"/>
    <mergeCell ref="U344:U346"/>
    <mergeCell ref="T305:T307"/>
    <mergeCell ref="S290:S292"/>
    <mergeCell ref="U311:U313"/>
    <mergeCell ref="U296:U298"/>
    <mergeCell ref="W338:W340"/>
    <mergeCell ref="T344:T346"/>
    <mergeCell ref="W308:W310"/>
    <mergeCell ref="S338:S340"/>
    <mergeCell ref="T338:T340"/>
    <mergeCell ref="W341:W343"/>
    <mergeCell ref="S320:S322"/>
    <mergeCell ref="T320:T322"/>
    <mergeCell ref="U320:U322"/>
    <mergeCell ref="V320:V322"/>
    <mergeCell ref="W320:W322"/>
    <mergeCell ref="X300:X301"/>
    <mergeCell ref="R335:R337"/>
    <mergeCell ref="S347:S349"/>
    <mergeCell ref="S350:S352"/>
    <mergeCell ref="T350:T352"/>
    <mergeCell ref="U341:U343"/>
    <mergeCell ref="R323:R325"/>
    <mergeCell ref="X320:X322"/>
    <mergeCell ref="X341:X343"/>
    <mergeCell ref="X251:X253"/>
    <mergeCell ref="Q251:Q253"/>
    <mergeCell ref="R251:R253"/>
    <mergeCell ref="S251:S253"/>
    <mergeCell ref="C251:C253"/>
    <mergeCell ref="D251:D253"/>
    <mergeCell ref="E251:E253"/>
    <mergeCell ref="O251:O253"/>
    <mergeCell ref="P251:P253"/>
    <mergeCell ref="A272:A274"/>
    <mergeCell ref="B272:B274"/>
    <mergeCell ref="C272:C274"/>
    <mergeCell ref="D272:D274"/>
    <mergeCell ref="E272:E274"/>
    <mergeCell ref="O272:O274"/>
    <mergeCell ref="P272:P274"/>
    <mergeCell ref="Q272:Q274"/>
    <mergeCell ref="R272:R274"/>
    <mergeCell ref="S272:S274"/>
    <mergeCell ref="T272:T274"/>
    <mergeCell ref="U272:U274"/>
    <mergeCell ref="V272:V274"/>
    <mergeCell ref="W272:W274"/>
    <mergeCell ref="A257:A259"/>
    <mergeCell ref="B257:B259"/>
    <mergeCell ref="C257:C259"/>
    <mergeCell ref="R269:R271"/>
    <mergeCell ref="X266:X268"/>
    <mergeCell ref="X254:X256"/>
    <mergeCell ref="Q263:Q265"/>
    <mergeCell ref="R263:R265"/>
    <mergeCell ref="S263:S265"/>
    <mergeCell ref="U248:U250"/>
    <mergeCell ref="V248:V250"/>
    <mergeCell ref="W248:W250"/>
    <mergeCell ref="P257:P259"/>
    <mergeCell ref="Q257:Q259"/>
    <mergeCell ref="R257:R259"/>
    <mergeCell ref="S257:S259"/>
    <mergeCell ref="T257:T259"/>
    <mergeCell ref="V257:V259"/>
    <mergeCell ref="W257:W259"/>
    <mergeCell ref="A251:A253"/>
    <mergeCell ref="B251:B253"/>
    <mergeCell ref="D257:D259"/>
    <mergeCell ref="E257:E259"/>
    <mergeCell ref="O257:O259"/>
    <mergeCell ref="Q248:Q250"/>
    <mergeCell ref="R248:R250"/>
    <mergeCell ref="C248:C250"/>
    <mergeCell ref="D248:D250"/>
    <mergeCell ref="A254:A256"/>
    <mergeCell ref="B254:B256"/>
    <mergeCell ref="C254:C256"/>
    <mergeCell ref="D254:D256"/>
    <mergeCell ref="U254:U256"/>
    <mergeCell ref="V254:V256"/>
    <mergeCell ref="W254:W256"/>
    <mergeCell ref="T263:T265"/>
    <mergeCell ref="U263:U265"/>
    <mergeCell ref="V263:V265"/>
    <mergeCell ref="W263:W265"/>
    <mergeCell ref="X263:X265"/>
    <mergeCell ref="U257:U259"/>
    <mergeCell ref="U266:U268"/>
    <mergeCell ref="A260:A262"/>
    <mergeCell ref="B260:B262"/>
    <mergeCell ref="A263:A265"/>
    <mergeCell ref="B263:B265"/>
    <mergeCell ref="C263:C265"/>
    <mergeCell ref="C266:C268"/>
    <mergeCell ref="D266:D268"/>
    <mergeCell ref="E266:E268"/>
    <mergeCell ref="O266:O268"/>
    <mergeCell ref="O260:O262"/>
    <mergeCell ref="P260:P262"/>
    <mergeCell ref="Q260:Q262"/>
    <mergeCell ref="X260:X262"/>
    <mergeCell ref="U260:U262"/>
    <mergeCell ref="V260:V262"/>
    <mergeCell ref="W260:W262"/>
    <mergeCell ref="V266:V268"/>
    <mergeCell ref="W266:W268"/>
    <mergeCell ref="T290:T292"/>
    <mergeCell ref="U290:U292"/>
    <mergeCell ref="V290:V292"/>
    <mergeCell ref="W290:W292"/>
    <mergeCell ref="X290:X292"/>
    <mergeCell ref="A293:A295"/>
    <mergeCell ref="B293:B295"/>
    <mergeCell ref="C293:C295"/>
    <mergeCell ref="D293:D295"/>
    <mergeCell ref="E293:E295"/>
    <mergeCell ref="O293:O295"/>
    <mergeCell ref="P293:P295"/>
    <mergeCell ref="Q293:Q295"/>
    <mergeCell ref="R293:R295"/>
    <mergeCell ref="S293:S295"/>
    <mergeCell ref="T293:T295"/>
    <mergeCell ref="U293:U295"/>
    <mergeCell ref="V293:V295"/>
    <mergeCell ref="W293:W295"/>
    <mergeCell ref="X293:X295"/>
    <mergeCell ref="W414:W417"/>
    <mergeCell ref="X414:X417"/>
    <mergeCell ref="A414:A417"/>
    <mergeCell ref="B414:B417"/>
    <mergeCell ref="C414:C417"/>
    <mergeCell ref="D414:D417"/>
    <mergeCell ref="E414:E417"/>
    <mergeCell ref="F416:F417"/>
    <mergeCell ref="G416:G417"/>
    <mergeCell ref="H416:H417"/>
    <mergeCell ref="I416:I417"/>
    <mergeCell ref="J416:J417"/>
    <mergeCell ref="K416:K417"/>
    <mergeCell ref="L416:L417"/>
    <mergeCell ref="M416:M417"/>
    <mergeCell ref="N416:N417"/>
    <mergeCell ref="O414:O417"/>
    <mergeCell ref="P414:P417"/>
    <mergeCell ref="Q414:Q417"/>
    <mergeCell ref="R414:R417"/>
    <mergeCell ref="S414:S417"/>
    <mergeCell ref="T414:T417"/>
    <mergeCell ref="U414:U417"/>
    <mergeCell ref="V414:V417"/>
  </mergeCells>
  <phoneticPr fontId="3" type="noConversion"/>
  <pageMargins left="0.35433070866141736" right="0.19685039370078741" top="0.39370078740157483" bottom="0.39370078740157483" header="0.51181102362204722" footer="0.51181102362204722"/>
  <pageSetup paperSize="9" scale="48"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2019-12-30T10:12:51Z</cp:lastPrinted>
  <dcterms:created xsi:type="dcterms:W3CDTF">2006-09-28T05:33:49Z</dcterms:created>
  <dcterms:modified xsi:type="dcterms:W3CDTF">2024-03-05T05:54:07Z</dcterms:modified>
</cp:coreProperties>
</file>