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0" yWindow="0" windowWidth="22320" windowHeight="12765" tabRatio="599"/>
  </bookViews>
  <sheets>
    <sheet name="Лист1" sheetId="1" r:id="rId1"/>
    <sheet name="Лист2" sheetId="2" r:id="rId2"/>
  </sheets>
  <definedNames>
    <definedName name="_xlnm.Print_Area" localSheetId="0">Лист1!$A$1:$DL$25</definedName>
  </definedNames>
  <calcPr calcId="125725"/>
</workbook>
</file>

<file path=xl/calcChain.xml><?xml version="1.0" encoding="utf-8"?>
<calcChain xmlns="http://schemas.openxmlformats.org/spreadsheetml/2006/main">
  <c r="Q22" i="1"/>
  <c r="R22"/>
  <c r="N11"/>
  <c r="S8"/>
  <c r="M22"/>
  <c r="N12" l="1"/>
  <c r="DJ22"/>
  <c r="D22"/>
  <c r="T8"/>
  <c r="R8"/>
  <c r="Q8"/>
  <c r="K7"/>
  <c r="S22"/>
  <c r="U22"/>
  <c r="DG22"/>
  <c r="C8"/>
  <c r="F8"/>
  <c r="L16"/>
  <c r="K16"/>
  <c r="N16"/>
  <c r="N10"/>
  <c r="K10"/>
  <c r="K11"/>
  <c r="DJ8"/>
  <c r="DG8"/>
  <c r="W8"/>
  <c r="U8"/>
  <c r="M8"/>
  <c r="J8"/>
  <c r="I8"/>
  <c r="H8"/>
  <c r="G8"/>
  <c r="E8"/>
  <c r="D8"/>
  <c r="B8"/>
  <c r="P15"/>
  <c r="W22"/>
  <c r="T22"/>
  <c r="H22"/>
  <c r="I22"/>
  <c r="C22"/>
  <c r="E22"/>
  <c r="F22"/>
  <c r="B22"/>
  <c r="P14"/>
  <c r="P12"/>
  <c r="P11"/>
  <c r="P10"/>
  <c r="P9"/>
  <c r="P7"/>
  <c r="P6"/>
  <c r="L22" l="1"/>
  <c r="N8"/>
  <c r="P8"/>
  <c r="N14"/>
  <c r="G22" l="1"/>
  <c r="J22" l="1"/>
  <c r="Q23" l="1"/>
  <c r="C23"/>
  <c r="L17" l="1"/>
  <c r="T23" l="1"/>
  <c r="S23"/>
  <c r="J23"/>
  <c r="I23"/>
  <c r="H23"/>
  <c r="G23"/>
  <c r="E23"/>
  <c r="D23" l="1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<sst xmlns="http://schemas.openxmlformats.org/spreadsheetml/2006/main" count="230" uniqueCount="80">
  <si>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</si>
  <si>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</si>
  <si>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</si>
  <si>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</si>
  <si>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</si>
  <si>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</si>
  <si>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</si>
  <si>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</si>
  <si>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</si>
  <si>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</si>
  <si>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</si>
  <si>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</si>
  <si>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</si>
  <si>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</si>
  <si>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</si>
  <si>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</si>
  <si>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</si>
  <si>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</si>
  <si>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</si>
  <si>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</si>
  <si>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</si>
  <si>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</si>
  <si>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</si>
  <si>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 xml:space="preserve"> </t>
  </si>
  <si>
    <t>кфх Ложкин С.В.</t>
  </si>
  <si>
    <t>кфх Алексеенок А.В.</t>
  </si>
  <si>
    <t>КФХ Кучуков М.Ф.</t>
  </si>
  <si>
    <t>3,00</t>
  </si>
  <si>
    <t>КФХ Тимощенко Е.Г.</t>
  </si>
  <si>
    <t>3,1</t>
  </si>
  <si>
    <t>3</t>
  </si>
  <si>
    <t>КФХ Егоров В.С .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</si>
  <si>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</si>
  <si>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</si>
  <si>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</si>
  <si>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</si>
  <si>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</si>
  <si>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</si>
  <si>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</si>
  <si>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</si>
  <si>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КФХ Староворцев С.В.</t>
  </si>
  <si>
    <t>подкормка зел.массой тонн</t>
  </si>
  <si>
    <t>Ф</t>
  </si>
  <si>
    <t>2023</t>
  </si>
  <si>
    <t>3,0</t>
  </si>
  <si>
    <t>3,35</t>
  </si>
  <si>
    <t>КФХ Барсумян А.Д.</t>
  </si>
  <si>
    <t>7</t>
  </si>
  <si>
    <t>КФХ Боченков С.В.</t>
  </si>
  <si>
    <t>телок с 01.10.23</t>
  </si>
  <si>
    <t>вал. надой с начала 2024 года,ц</t>
  </si>
  <si>
    <r>
      <t xml:space="preserve">в а  л, ц              </t>
    </r>
    <r>
      <rPr>
        <sz val="8"/>
        <rFont val="Arial Narrow"/>
        <family val="2"/>
        <charset val="204"/>
      </rPr>
      <t>2024г  2023г.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</si>
  <si>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2024г. 2023г.</t>
    </r>
  </si>
  <si>
    <r>
      <t xml:space="preserve">зачет, </t>
    </r>
    <r>
      <rPr>
        <sz val="8"/>
        <rFont val="Arial Narrow"/>
        <family val="2"/>
        <charset val="204"/>
      </rPr>
      <t>ц     2024г.  2023г.</t>
    </r>
  </si>
  <si>
    <t>зачет с начала 2024  года,ц</t>
  </si>
  <si>
    <t>2024</t>
  </si>
  <si>
    <t>2520</t>
  </si>
  <si>
    <t>итого по КФХ</t>
  </si>
  <si>
    <t>5</t>
  </si>
  <si>
    <t>КФХ Орлов Д.Д.</t>
  </si>
  <si>
    <t>0</t>
  </si>
  <si>
    <t>10</t>
  </si>
  <si>
    <t>18</t>
  </si>
  <si>
    <t>16</t>
  </si>
  <si>
    <t>Надой н/т коров на 01.02. 2024</t>
  </si>
  <si>
    <t>83</t>
  </si>
  <si>
    <t>51</t>
  </si>
  <si>
    <t>49</t>
  </si>
  <si>
    <t>45</t>
  </si>
  <si>
    <t>55</t>
  </si>
  <si>
    <t>12</t>
  </si>
  <si>
    <t>26</t>
  </si>
  <si>
    <t>78</t>
  </si>
  <si>
    <t>40</t>
  </si>
  <si>
    <t>273</t>
  </si>
  <si>
    <t>2</t>
  </si>
  <si>
    <t>21</t>
  </si>
  <si>
    <t>4</t>
  </si>
  <si>
    <t xml:space="preserve">СВОДКА ПО НАДОЮ МОЛОКА ЗА  06.03.2024 года </t>
  </si>
  <si>
    <t>3,38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</si>
</sst>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8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Fill="1" applyBorder="1" applyAlignment="1">
      <alignment horizontal="center" vertical="center" wrapText="1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6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3" xfId="0" applyNumberFormat="1" applyFont="1" applyFill="1" applyBorder="1" applyAlignment="1">
      <alignment horizontal="center" vertical="center" wrapText="1"/>
    </xf>
    <xf numFmtId="49" fontId="17" fillId="0" borderId="3" xfId="0" applyNumberFormat="1" applyFont="1" applyFill="1" applyBorder="1" applyAlignment="1" applyProtection="1">
      <alignment horizontal="center"/>
      <protection locked="0"/>
    </xf>
    <xf numFmtId="1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1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7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1" xfId="0" applyNumberFormat="1" applyFont="1" applyFill="1" applyBorder="1" applyAlignment="1" applyProtection="1">
      <alignment horizontal="center" vertical="center"/>
      <protection locked="0"/>
    </xf>
    <xf numFmtId="1" fontId="16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4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7" xfId="0" applyNumberFormat="1" applyFont="1" applyFill="1" applyBorder="1" applyAlignment="1" applyProtection="1">
      <alignment horizontal="center" vertical="center" wrapText="1"/>
    </xf>
    <xf numFmtId="49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</xf>
    <xf numFmtId="1" fontId="1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6" xfId="0" applyNumberFormat="1" applyFont="1" applyFill="1" applyBorder="1" applyAlignment="1" applyProtection="1">
      <alignment horizontal="center"/>
      <protection locked="0"/>
    </xf>
    <xf numFmtId="1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>
      <alignment horizontal="center" vertical="center" wrapText="1"/>
    </xf>
    <xf numFmtId="1" fontId="19" fillId="0" borderId="23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1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zoomScaleNormal="75" zoomScaleSheetLayoutView="100" workbookViewId="0">
      <selection activeCell="J24" sqref="J24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42578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19.5" customHeight="1">
      <c r="A1" s="119" t="s">
        <v>78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119"/>
      <c r="R1" s="119"/>
      <c r="S1" s="119"/>
      <c r="T1" s="119"/>
      <c r="U1" s="119"/>
      <c r="V1" s="119"/>
      <c r="W1" s="119"/>
      <c r="X1" s="119"/>
      <c r="Y1" s="119"/>
      <c r="Z1" s="119"/>
      <c r="AA1" s="119"/>
      <c r="AB1" s="119"/>
      <c r="AC1" s="119"/>
      <c r="AD1" s="119"/>
      <c r="AE1" s="119"/>
      <c r="AF1" s="119"/>
      <c r="AG1" s="119"/>
      <c r="AH1" s="119"/>
      <c r="AI1" s="119"/>
      <c r="AJ1" s="119"/>
      <c r="AK1" s="119"/>
      <c r="AL1" s="119"/>
      <c r="AM1" s="119"/>
      <c r="AN1" s="119"/>
      <c r="AO1" s="119"/>
      <c r="AP1" s="119"/>
      <c r="AQ1" s="119"/>
      <c r="AR1" s="119"/>
      <c r="AS1" s="119"/>
      <c r="AT1" s="119"/>
      <c r="AU1" s="119"/>
      <c r="AV1" s="119"/>
      <c r="AW1" s="119"/>
      <c r="AX1" s="119"/>
      <c r="AY1" s="119"/>
      <c r="AZ1" s="119"/>
      <c r="BA1" s="119"/>
      <c r="BB1" s="119"/>
      <c r="BC1" s="119"/>
      <c r="BD1" s="119"/>
      <c r="BE1" s="119"/>
      <c r="BF1" s="119"/>
      <c r="BG1" s="119"/>
      <c r="BH1" s="119"/>
      <c r="BI1" s="119"/>
      <c r="BJ1" s="119"/>
      <c r="BK1" s="119"/>
      <c r="BL1" s="119"/>
      <c r="BM1" s="119"/>
      <c r="BN1" s="119"/>
      <c r="BO1" s="119"/>
      <c r="BP1" s="119"/>
      <c r="BQ1" s="119"/>
      <c r="BR1" s="119"/>
      <c r="BS1" s="119"/>
      <c r="BT1" s="119"/>
      <c r="BU1" s="119"/>
      <c r="BV1" s="119"/>
      <c r="BW1" s="119"/>
      <c r="BX1" s="119"/>
      <c r="BY1" s="119"/>
      <c r="BZ1" s="119"/>
      <c r="CA1" s="119"/>
      <c r="CB1" s="119"/>
      <c r="CC1" s="119"/>
      <c r="CD1" s="119"/>
      <c r="CE1" s="119"/>
      <c r="CF1" s="119"/>
      <c r="CG1" s="119"/>
      <c r="CH1" s="119"/>
      <c r="CI1" s="119"/>
      <c r="CJ1" s="119"/>
      <c r="CK1" s="119"/>
      <c r="CL1" s="119"/>
      <c r="CM1" s="119"/>
      <c r="CN1" s="119"/>
      <c r="CO1" s="119"/>
      <c r="CP1" s="119"/>
      <c r="CQ1" s="119"/>
      <c r="CR1" s="119"/>
      <c r="CS1" s="119"/>
      <c r="CT1" s="119"/>
      <c r="CU1" s="119"/>
      <c r="CV1" s="119"/>
      <c r="CW1" s="119"/>
      <c r="CX1" s="119"/>
      <c r="CY1" s="119"/>
      <c r="CZ1" s="119"/>
      <c r="DA1" s="119"/>
      <c r="DB1" s="119"/>
      <c r="DC1" s="119"/>
      <c r="DD1" s="119"/>
      <c r="DE1" s="119"/>
      <c r="DF1" s="119"/>
      <c r="DG1" s="119"/>
      <c r="DH1" s="119"/>
      <c r="DI1" s="119"/>
      <c r="DJ1" s="119"/>
    </row>
    <row r="2" spans="1:192" ht="12.75" customHeight="1">
      <c r="A2" s="120" t="s">
        <v>23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120"/>
      <c r="AD2" s="120"/>
      <c r="AE2" s="120"/>
      <c r="AF2" s="120"/>
      <c r="AG2" s="120"/>
      <c r="AH2" s="120"/>
      <c r="AI2" s="120"/>
      <c r="AJ2" s="120"/>
      <c r="AK2" s="120"/>
      <c r="AL2" s="120"/>
      <c r="AM2" s="120"/>
      <c r="AN2" s="120"/>
      <c r="AO2" s="120"/>
      <c r="AP2" s="120"/>
      <c r="AQ2" s="120"/>
      <c r="AR2" s="120"/>
      <c r="AS2" s="120"/>
      <c r="AT2" s="120"/>
      <c r="AU2" s="120"/>
      <c r="AV2" s="120"/>
      <c r="AW2" s="120"/>
      <c r="AX2" s="120"/>
      <c r="AY2" s="120"/>
      <c r="AZ2" s="120"/>
      <c r="BA2" s="120"/>
      <c r="BB2" s="120"/>
      <c r="BC2" s="120"/>
      <c r="BD2" s="120"/>
      <c r="BE2" s="120"/>
      <c r="BF2" s="120"/>
      <c r="BG2" s="120"/>
      <c r="BH2" s="120"/>
      <c r="BI2" s="120"/>
      <c r="BJ2" s="120"/>
      <c r="BK2" s="120"/>
      <c r="BL2" s="120"/>
      <c r="BM2" s="120"/>
      <c r="BN2" s="120"/>
      <c r="BO2" s="120"/>
      <c r="BP2" s="120"/>
      <c r="BQ2" s="120"/>
      <c r="BR2" s="120"/>
      <c r="BS2" s="120"/>
      <c r="BT2" s="120"/>
      <c r="BU2" s="120"/>
      <c r="BV2" s="120"/>
      <c r="BW2" s="120"/>
      <c r="BX2" s="120"/>
      <c r="BY2" s="120"/>
      <c r="BZ2" s="120"/>
      <c r="CA2" s="120"/>
      <c r="CB2" s="120"/>
      <c r="CC2" s="120"/>
      <c r="CD2" s="120"/>
      <c r="CE2" s="120"/>
      <c r="CF2" s="120"/>
      <c r="CG2" s="120"/>
      <c r="CH2" s="120"/>
      <c r="CI2" s="120"/>
      <c r="CJ2" s="120"/>
      <c r="CK2" s="120"/>
      <c r="CL2" s="120"/>
      <c r="CM2" s="120"/>
      <c r="CN2" s="120"/>
      <c r="CO2" s="120"/>
      <c r="CP2" s="120"/>
      <c r="CQ2" s="120"/>
      <c r="CR2" s="120"/>
      <c r="CS2" s="120"/>
      <c r="CT2" s="120"/>
      <c r="CU2" s="120"/>
      <c r="CV2" s="120"/>
      <c r="CW2" s="120"/>
      <c r="CX2" s="120"/>
      <c r="CY2" s="120"/>
      <c r="CZ2" s="120"/>
      <c r="DA2" s="120"/>
      <c r="DB2" s="120"/>
      <c r="DC2" s="120"/>
      <c r="DD2" s="120"/>
      <c r="DE2" s="120"/>
      <c r="DF2" s="120"/>
      <c r="DG2" s="120"/>
      <c r="DH2" s="120"/>
      <c r="DI2" s="120"/>
      <c r="DJ2" s="120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21" t="s">
        <v>0</v>
      </c>
      <c r="B4" s="123" t="s">
        <v>1</v>
      </c>
      <c r="C4" s="125" t="s">
        <v>50</v>
      </c>
      <c r="D4" s="126" t="s">
        <v>2</v>
      </c>
      <c r="E4" s="127"/>
      <c r="F4" s="127"/>
      <c r="G4" s="127"/>
      <c r="H4" s="127"/>
      <c r="I4" s="128"/>
      <c r="J4" s="121" t="s">
        <v>54</v>
      </c>
      <c r="K4" s="129" t="s">
        <v>3</v>
      </c>
      <c r="L4" s="121" t="s">
        <v>4</v>
      </c>
      <c r="M4" s="121" t="s">
        <v>5</v>
      </c>
      <c r="N4" s="136" t="s">
        <v>6</v>
      </c>
      <c r="O4" s="137"/>
      <c r="P4" s="121" t="s">
        <v>37</v>
      </c>
      <c r="Q4" s="144" t="s">
        <v>7</v>
      </c>
      <c r="R4" s="145"/>
      <c r="S4" s="126" t="s">
        <v>8</v>
      </c>
      <c r="T4" s="127"/>
      <c r="U4" s="128"/>
      <c r="V4" s="129" t="s">
        <v>9</v>
      </c>
      <c r="W4" s="146" t="s">
        <v>64</v>
      </c>
      <c r="X4" s="147"/>
      <c r="Y4" s="8" t="s">
        <v>42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42" t="s">
        <v>10</v>
      </c>
      <c r="DH4" s="142" t="s">
        <v>10</v>
      </c>
      <c r="DI4" s="131" t="s">
        <v>11</v>
      </c>
      <c r="DJ4" s="133" t="s">
        <v>41</v>
      </c>
    </row>
    <row r="5" spans="1:192" ht="53.25" customHeight="1" thickBot="1">
      <c r="A5" s="122"/>
      <c r="B5" s="124"/>
      <c r="C5" s="125"/>
      <c r="D5" s="134" t="s">
        <v>51</v>
      </c>
      <c r="E5" s="135"/>
      <c r="F5" s="134" t="s">
        <v>52</v>
      </c>
      <c r="G5" s="135"/>
      <c r="H5" s="134" t="s">
        <v>53</v>
      </c>
      <c r="I5" s="135"/>
      <c r="J5" s="122"/>
      <c r="K5" s="130"/>
      <c r="L5" s="122"/>
      <c r="M5" s="122"/>
      <c r="N5" s="87" t="s">
        <v>55</v>
      </c>
      <c r="O5" s="87" t="s">
        <v>43</v>
      </c>
      <c r="P5" s="122"/>
      <c r="Q5" s="9" t="s">
        <v>12</v>
      </c>
      <c r="R5" s="10" t="s">
        <v>13</v>
      </c>
      <c r="S5" s="11" t="s">
        <v>14</v>
      </c>
      <c r="T5" s="17" t="s">
        <v>15</v>
      </c>
      <c r="U5" s="18" t="s">
        <v>49</v>
      </c>
      <c r="V5" s="130"/>
      <c r="W5" s="75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43"/>
      <c r="DH5" s="143"/>
      <c r="DI5" s="132"/>
      <c r="DJ5" s="133"/>
    </row>
    <row r="6" spans="1:192" ht="32.25" customHeight="1" thickBot="1">
      <c r="A6" s="79" t="s">
        <v>18</v>
      </c>
      <c r="B6" s="62">
        <v>970</v>
      </c>
      <c r="C6" s="63">
        <v>18879</v>
      </c>
      <c r="D6" s="30">
        <v>276</v>
      </c>
      <c r="E6" s="30">
        <v>262</v>
      </c>
      <c r="F6" s="30">
        <v>266</v>
      </c>
      <c r="G6" s="30">
        <v>241</v>
      </c>
      <c r="H6" s="30">
        <v>299</v>
      </c>
      <c r="I6" s="30">
        <v>290</v>
      </c>
      <c r="J6" s="63">
        <v>19776</v>
      </c>
      <c r="K6" s="80">
        <v>93</v>
      </c>
      <c r="L6" s="31">
        <v>3.9</v>
      </c>
      <c r="M6" s="81" t="s">
        <v>79</v>
      </c>
      <c r="N6" s="32">
        <v>28.5</v>
      </c>
      <c r="O6" s="64">
        <v>27.6</v>
      </c>
      <c r="P6" s="30">
        <f>H6</f>
        <v>299</v>
      </c>
      <c r="Q6" s="82">
        <v>62</v>
      </c>
      <c r="R6" s="83" t="s">
        <v>61</v>
      </c>
      <c r="S6" s="65">
        <v>74</v>
      </c>
      <c r="T6" s="66">
        <v>27</v>
      </c>
      <c r="U6" s="84">
        <v>200</v>
      </c>
      <c r="V6" s="85"/>
      <c r="W6" s="30">
        <v>344</v>
      </c>
      <c r="X6" s="64">
        <v>33</v>
      </c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  <c r="BI6" s="27"/>
      <c r="BJ6" s="27"/>
      <c r="BK6" s="27"/>
      <c r="BL6" s="27"/>
      <c r="BM6" s="27"/>
      <c r="BN6" s="27"/>
      <c r="BO6" s="27"/>
      <c r="BP6" s="27"/>
      <c r="BQ6" s="27"/>
      <c r="BR6" s="27"/>
      <c r="BS6" s="27"/>
      <c r="BT6" s="27"/>
      <c r="BU6" s="27"/>
      <c r="BV6" s="27"/>
      <c r="BW6" s="27"/>
      <c r="BX6" s="27"/>
      <c r="BY6" s="27"/>
      <c r="BZ6" s="27"/>
      <c r="CA6" s="27"/>
      <c r="CB6" s="27"/>
      <c r="CC6" s="27"/>
      <c r="CD6" s="27"/>
      <c r="CE6" s="27"/>
      <c r="CF6" s="27"/>
      <c r="CG6" s="27"/>
      <c r="CH6" s="27"/>
      <c r="CI6" s="27"/>
      <c r="CJ6" s="27"/>
      <c r="CK6" s="27"/>
      <c r="CL6" s="27"/>
      <c r="CM6" s="27"/>
      <c r="CN6" s="27"/>
      <c r="CO6" s="27"/>
      <c r="CP6" s="27"/>
      <c r="CQ6" s="27"/>
      <c r="CR6" s="27"/>
      <c r="CS6" s="27"/>
      <c r="CT6" s="27"/>
      <c r="CU6" s="27"/>
      <c r="CV6" s="27"/>
      <c r="CW6" s="27"/>
      <c r="CX6" s="27"/>
      <c r="CY6" s="27"/>
      <c r="CZ6" s="27"/>
      <c r="DA6" s="27"/>
      <c r="DB6" s="27"/>
      <c r="DC6" s="27"/>
      <c r="DD6" s="27"/>
      <c r="DE6" s="27"/>
      <c r="DF6" s="27"/>
      <c r="DG6" s="86">
        <v>2750</v>
      </c>
      <c r="DH6" s="67"/>
      <c r="DI6" s="68"/>
      <c r="DJ6" s="67"/>
    </row>
    <row r="7" spans="1:192" ht="28.5" customHeight="1" thickBot="1">
      <c r="A7" s="79" t="s">
        <v>20</v>
      </c>
      <c r="B7" s="62">
        <v>157</v>
      </c>
      <c r="C7" s="89">
        <v>714</v>
      </c>
      <c r="D7" s="30">
        <v>12</v>
      </c>
      <c r="E7" s="30">
        <v>15</v>
      </c>
      <c r="F7" s="30">
        <v>11</v>
      </c>
      <c r="G7" s="30">
        <v>12</v>
      </c>
      <c r="H7" s="30">
        <v>12</v>
      </c>
      <c r="I7" s="30">
        <v>13</v>
      </c>
      <c r="J7" s="63">
        <v>635</v>
      </c>
      <c r="K7" s="80">
        <f>F7/D7*100</f>
        <v>91.666666666666657</v>
      </c>
      <c r="L7" s="31">
        <v>3.8</v>
      </c>
      <c r="M7" s="81" t="s">
        <v>21</v>
      </c>
      <c r="N7" s="32">
        <f>D7/B7*100</f>
        <v>7.6433121019108281</v>
      </c>
      <c r="O7" s="64">
        <v>6</v>
      </c>
      <c r="P7" s="30">
        <f>H7</f>
        <v>12</v>
      </c>
      <c r="Q7" s="82">
        <v>1</v>
      </c>
      <c r="R7" s="83"/>
      <c r="S7" s="65">
        <v>8</v>
      </c>
      <c r="T7" s="66"/>
      <c r="U7" s="84"/>
      <c r="V7" s="85"/>
      <c r="W7" s="30">
        <v>6</v>
      </c>
      <c r="X7" s="64">
        <v>16.2</v>
      </c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  <c r="BG7" s="27"/>
      <c r="BH7" s="27"/>
      <c r="BI7" s="27"/>
      <c r="BJ7" s="27"/>
      <c r="BK7" s="27"/>
      <c r="BL7" s="27"/>
      <c r="BM7" s="27"/>
      <c r="BN7" s="27"/>
      <c r="BO7" s="27"/>
      <c r="BP7" s="27"/>
      <c r="BQ7" s="27"/>
      <c r="BR7" s="27"/>
      <c r="BS7" s="27"/>
      <c r="BT7" s="27"/>
      <c r="BU7" s="27"/>
      <c r="BV7" s="27"/>
      <c r="BW7" s="27"/>
      <c r="BX7" s="27"/>
      <c r="BY7" s="27"/>
      <c r="BZ7" s="27"/>
      <c r="CA7" s="27"/>
      <c r="CB7" s="27"/>
      <c r="CC7" s="27"/>
      <c r="CD7" s="27"/>
      <c r="CE7" s="27"/>
      <c r="CF7" s="27"/>
      <c r="CG7" s="27"/>
      <c r="CH7" s="27"/>
      <c r="CI7" s="27"/>
      <c r="CJ7" s="27"/>
      <c r="CK7" s="27"/>
      <c r="CL7" s="27"/>
      <c r="CM7" s="27"/>
      <c r="CN7" s="27"/>
      <c r="CO7" s="27"/>
      <c r="CP7" s="27"/>
      <c r="CQ7" s="27"/>
      <c r="CR7" s="27"/>
      <c r="CS7" s="27"/>
      <c r="CT7" s="27"/>
      <c r="CU7" s="27"/>
      <c r="CV7" s="27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69">
        <v>800</v>
      </c>
      <c r="DH7" s="67"/>
      <c r="DI7" s="68"/>
      <c r="DJ7" s="67"/>
    </row>
    <row r="8" spans="1:192" s="13" customFormat="1" ht="24" customHeight="1" thickBot="1">
      <c r="A8" s="90" t="s">
        <v>22</v>
      </c>
      <c r="B8" s="91">
        <f t="shared" ref="B8:J8" si="0">B6+B7</f>
        <v>1127</v>
      </c>
      <c r="C8" s="92">
        <f>C7+C6</f>
        <v>19593</v>
      </c>
      <c r="D8" s="93">
        <f t="shared" si="0"/>
        <v>288</v>
      </c>
      <c r="E8" s="33">
        <f t="shared" si="0"/>
        <v>277</v>
      </c>
      <c r="F8" s="33">
        <f>F6+F7</f>
        <v>277</v>
      </c>
      <c r="G8" s="33">
        <f t="shared" si="0"/>
        <v>253</v>
      </c>
      <c r="H8" s="33">
        <f t="shared" si="0"/>
        <v>311</v>
      </c>
      <c r="I8" s="33">
        <f t="shared" si="0"/>
        <v>303</v>
      </c>
      <c r="J8" s="91">
        <f t="shared" si="0"/>
        <v>20411</v>
      </c>
      <c r="K8" s="94">
        <f>F8/D8*100</f>
        <v>96.180555555555557</v>
      </c>
      <c r="L8" s="31">
        <f>H8*3.4/F8</f>
        <v>3.8173285198555953</v>
      </c>
      <c r="M8" s="95">
        <f>(M6+M7)/2</f>
        <v>3.2649999999999997</v>
      </c>
      <c r="N8" s="96">
        <f>D8/B8*100</f>
        <v>25.554569653948533</v>
      </c>
      <c r="O8" s="96">
        <v>23.1</v>
      </c>
      <c r="P8" s="33">
        <f t="shared" ref="P8:U8" si="1">P6+P7</f>
        <v>311</v>
      </c>
      <c r="Q8" s="33">
        <f t="shared" si="1"/>
        <v>63</v>
      </c>
      <c r="R8" s="33">
        <f t="shared" si="1"/>
        <v>10</v>
      </c>
      <c r="S8" s="33">
        <f>S6+S7</f>
        <v>82</v>
      </c>
      <c r="T8" s="33">
        <f t="shared" si="1"/>
        <v>27</v>
      </c>
      <c r="U8" s="33">
        <f t="shared" si="1"/>
        <v>200</v>
      </c>
      <c r="V8" s="34"/>
      <c r="W8" s="33">
        <f>W6+W7</f>
        <v>350</v>
      </c>
      <c r="X8" s="96">
        <v>24.6</v>
      </c>
      <c r="Y8" s="33" t="e">
        <f>Y6+#REF!+#REF!+Y7</f>
        <v>#REF!</v>
      </c>
      <c r="Z8" s="33" t="e">
        <f>Z6+#REF!+#REF!+Z7</f>
        <v>#REF!</v>
      </c>
      <c r="AA8" s="33" t="e">
        <f>AA6+#REF!+#REF!+AA7</f>
        <v>#REF!</v>
      </c>
      <c r="AB8" s="33" t="e">
        <f>AB6+#REF!+#REF!+AB7</f>
        <v>#REF!</v>
      </c>
      <c r="AC8" s="33" t="e">
        <f>AC6+#REF!+#REF!+AC7</f>
        <v>#REF!</v>
      </c>
      <c r="AD8" s="33" t="e">
        <f>AD6+#REF!+#REF!+AD7</f>
        <v>#REF!</v>
      </c>
      <c r="AE8" s="33" t="e">
        <f>AE6+#REF!+#REF!+AE7</f>
        <v>#REF!</v>
      </c>
      <c r="AF8" s="33" t="e">
        <f>AF6+#REF!+#REF!+AF7</f>
        <v>#REF!</v>
      </c>
      <c r="AG8" s="33" t="e">
        <f>AG6+#REF!+#REF!+AG7</f>
        <v>#REF!</v>
      </c>
      <c r="AH8" s="33" t="e">
        <f>AH6+#REF!+#REF!+AH7</f>
        <v>#REF!</v>
      </c>
      <c r="AI8" s="33" t="e">
        <f>AI6+#REF!+#REF!+AI7</f>
        <v>#REF!</v>
      </c>
      <c r="AJ8" s="33" t="e">
        <f>AJ6+#REF!+#REF!+AJ7</f>
        <v>#REF!</v>
      </c>
      <c r="AK8" s="33" t="e">
        <f>AK6+#REF!+#REF!+AK7</f>
        <v>#REF!</v>
      </c>
      <c r="AL8" s="33" t="e">
        <f>AL6+#REF!+#REF!+AL7</f>
        <v>#REF!</v>
      </c>
      <c r="AM8" s="33" t="e">
        <f>AM6+#REF!+#REF!+AM7</f>
        <v>#REF!</v>
      </c>
      <c r="AN8" s="33" t="e">
        <f>AN6+#REF!+#REF!+AN7</f>
        <v>#REF!</v>
      </c>
      <c r="AO8" s="33" t="e">
        <f>AO6+#REF!+#REF!+AO7</f>
        <v>#REF!</v>
      </c>
      <c r="AP8" s="33" t="e">
        <f>AP6+#REF!+#REF!+AP7</f>
        <v>#REF!</v>
      </c>
      <c r="AQ8" s="33" t="e">
        <f>AQ6+#REF!+#REF!+AQ7</f>
        <v>#REF!</v>
      </c>
      <c r="AR8" s="33" t="e">
        <f>AR6+#REF!+#REF!+AR7</f>
        <v>#REF!</v>
      </c>
      <c r="AS8" s="33" t="e">
        <f>AS6+#REF!+#REF!+AS7</f>
        <v>#REF!</v>
      </c>
      <c r="AT8" s="33" t="e">
        <f>AT6+#REF!+#REF!+AT7</f>
        <v>#REF!</v>
      </c>
      <c r="AU8" s="33" t="e">
        <f>AU6+#REF!+#REF!+AU7</f>
        <v>#REF!</v>
      </c>
      <c r="AV8" s="33" t="e">
        <f>AV6+#REF!+#REF!+AV7</f>
        <v>#REF!</v>
      </c>
      <c r="AW8" s="33" t="e">
        <f>AW6+#REF!+#REF!+AW7</f>
        <v>#REF!</v>
      </c>
      <c r="AX8" s="33" t="e">
        <f>AX6+#REF!+#REF!+AX7</f>
        <v>#REF!</v>
      </c>
      <c r="AY8" s="33" t="e">
        <f>AY6+#REF!+#REF!+AY7</f>
        <v>#REF!</v>
      </c>
      <c r="AZ8" s="33" t="e">
        <f>AZ6+#REF!+#REF!+AZ7</f>
        <v>#REF!</v>
      </c>
      <c r="BA8" s="33" t="e">
        <f>BA6+#REF!+#REF!+BA7</f>
        <v>#REF!</v>
      </c>
      <c r="BB8" s="33" t="e">
        <f>BB6+#REF!+#REF!+BB7</f>
        <v>#REF!</v>
      </c>
      <c r="BC8" s="33" t="e">
        <f>BC6+#REF!+#REF!+BC7</f>
        <v>#REF!</v>
      </c>
      <c r="BD8" s="33" t="e">
        <f>BD6+#REF!+#REF!+BD7</f>
        <v>#REF!</v>
      </c>
      <c r="BE8" s="33" t="e">
        <f>BE6+#REF!+#REF!+BE7</f>
        <v>#REF!</v>
      </c>
      <c r="BF8" s="33" t="e">
        <f>BF6+#REF!+#REF!+BF7</f>
        <v>#REF!</v>
      </c>
      <c r="BG8" s="33" t="e">
        <f>BG6+#REF!+#REF!+BG7</f>
        <v>#REF!</v>
      </c>
      <c r="BH8" s="33" t="e">
        <f>BH6+#REF!+#REF!+BH7</f>
        <v>#REF!</v>
      </c>
      <c r="BI8" s="33" t="e">
        <f>BI6+#REF!+#REF!+BI7</f>
        <v>#REF!</v>
      </c>
      <c r="BJ8" s="33" t="e">
        <f>BJ6+#REF!+#REF!+BJ7</f>
        <v>#REF!</v>
      </c>
      <c r="BK8" s="33" t="e">
        <f>BK6+#REF!+#REF!+BK7</f>
        <v>#REF!</v>
      </c>
      <c r="BL8" s="33" t="e">
        <f>BL6+#REF!+#REF!+BL7</f>
        <v>#REF!</v>
      </c>
      <c r="BM8" s="33" t="e">
        <f>BM6+#REF!+#REF!+BM7</f>
        <v>#REF!</v>
      </c>
      <c r="BN8" s="33" t="e">
        <f>BN6+#REF!+#REF!+BN7</f>
        <v>#REF!</v>
      </c>
      <c r="BO8" s="33" t="e">
        <f>BO6+#REF!+#REF!+BO7</f>
        <v>#REF!</v>
      </c>
      <c r="BP8" s="33" t="e">
        <f>BP6+#REF!+#REF!+BP7</f>
        <v>#REF!</v>
      </c>
      <c r="BQ8" s="33" t="e">
        <f>BQ6+#REF!+#REF!+BQ7</f>
        <v>#REF!</v>
      </c>
      <c r="BR8" s="33" t="e">
        <f>BR6+#REF!+#REF!+BR7</f>
        <v>#REF!</v>
      </c>
      <c r="BS8" s="33" t="e">
        <f>BS6+#REF!+#REF!+BS7</f>
        <v>#REF!</v>
      </c>
      <c r="BT8" s="33" t="e">
        <f>BT6+#REF!+#REF!+BT7</f>
        <v>#REF!</v>
      </c>
      <c r="BU8" s="33" t="e">
        <f>BU6+#REF!+#REF!+BU7</f>
        <v>#REF!</v>
      </c>
      <c r="BV8" s="33" t="e">
        <f>BV6+#REF!+#REF!+BV7</f>
        <v>#REF!</v>
      </c>
      <c r="BW8" s="33" t="e">
        <f>BW6+#REF!+#REF!+BW7</f>
        <v>#REF!</v>
      </c>
      <c r="BX8" s="33" t="e">
        <f>BX6+#REF!+#REF!+BX7</f>
        <v>#REF!</v>
      </c>
      <c r="BY8" s="33" t="e">
        <f>BY6+#REF!+#REF!+BY7</f>
        <v>#REF!</v>
      </c>
      <c r="BZ8" s="33" t="e">
        <f>BZ6+#REF!+#REF!+BZ7</f>
        <v>#REF!</v>
      </c>
      <c r="CA8" s="33" t="e">
        <f>CA6+#REF!+#REF!+CA7</f>
        <v>#REF!</v>
      </c>
      <c r="CB8" s="33" t="e">
        <f>CB6+#REF!+#REF!+CB7</f>
        <v>#REF!</v>
      </c>
      <c r="CC8" s="33" t="e">
        <f>CC6+#REF!+#REF!+CC7</f>
        <v>#REF!</v>
      </c>
      <c r="CD8" s="33" t="e">
        <f>CD6+#REF!+#REF!+CD7</f>
        <v>#REF!</v>
      </c>
      <c r="CE8" s="33" t="e">
        <f>CE6+#REF!+#REF!+CE7</f>
        <v>#REF!</v>
      </c>
      <c r="CF8" s="33" t="e">
        <f>CF6+#REF!+#REF!+CF7</f>
        <v>#REF!</v>
      </c>
      <c r="CG8" s="33" t="e">
        <f>CG6+#REF!+#REF!+CG7</f>
        <v>#REF!</v>
      </c>
      <c r="CH8" s="33" t="e">
        <f>CH6+#REF!+#REF!+CH7</f>
        <v>#REF!</v>
      </c>
      <c r="CI8" s="33" t="e">
        <f>CI6+#REF!+#REF!+CI7</f>
        <v>#REF!</v>
      </c>
      <c r="CJ8" s="33" t="e">
        <f>CJ6+#REF!+#REF!+CJ7</f>
        <v>#REF!</v>
      </c>
      <c r="CK8" s="33" t="e">
        <f>CK6+#REF!+#REF!+CK7</f>
        <v>#REF!</v>
      </c>
      <c r="CL8" s="33" t="e">
        <f>CL6+#REF!+#REF!+CL7</f>
        <v>#REF!</v>
      </c>
      <c r="CM8" s="33" t="e">
        <f>CM6+#REF!+#REF!+CM7</f>
        <v>#REF!</v>
      </c>
      <c r="CN8" s="33" t="e">
        <f>CN6+#REF!+#REF!+CN7</f>
        <v>#REF!</v>
      </c>
      <c r="CO8" s="33" t="e">
        <f>CO6+#REF!+#REF!+CO7</f>
        <v>#REF!</v>
      </c>
      <c r="CP8" s="33" t="e">
        <f>CP6+#REF!+#REF!+CP7</f>
        <v>#REF!</v>
      </c>
      <c r="CQ8" s="33" t="e">
        <f>CQ6+#REF!+#REF!+CQ7</f>
        <v>#REF!</v>
      </c>
      <c r="CR8" s="33" t="e">
        <f>CR6+#REF!+#REF!+CR7</f>
        <v>#REF!</v>
      </c>
      <c r="CS8" s="33" t="e">
        <f>CS6+#REF!+#REF!+CS7</f>
        <v>#REF!</v>
      </c>
      <c r="CT8" s="33" t="e">
        <f>CT6+#REF!+#REF!+CT7</f>
        <v>#REF!</v>
      </c>
      <c r="CU8" s="33" t="e">
        <f>CU6+#REF!+#REF!+CU7</f>
        <v>#REF!</v>
      </c>
      <c r="CV8" s="33" t="e">
        <f>CV6+#REF!+#REF!+CV7</f>
        <v>#REF!</v>
      </c>
      <c r="CW8" s="33" t="e">
        <f>CW6+#REF!+#REF!+CW7</f>
        <v>#REF!</v>
      </c>
      <c r="CX8" s="33" t="e">
        <f>CX6+#REF!+#REF!+CX7</f>
        <v>#REF!</v>
      </c>
      <c r="CY8" s="33" t="e">
        <f>CY6+#REF!+#REF!+CY7</f>
        <v>#REF!</v>
      </c>
      <c r="CZ8" s="33" t="e">
        <f>CZ6+#REF!+#REF!+CZ7</f>
        <v>#REF!</v>
      </c>
      <c r="DA8" s="33" t="e">
        <f>DA6+#REF!+#REF!+DA7</f>
        <v>#REF!</v>
      </c>
      <c r="DB8" s="33" t="e">
        <f>DB6+#REF!+#REF!+DB7</f>
        <v>#REF!</v>
      </c>
      <c r="DC8" s="33" t="e">
        <f>DC6+#REF!+#REF!+DC7</f>
        <v>#REF!</v>
      </c>
      <c r="DD8" s="33" t="e">
        <f>DD6+#REF!+#REF!+DD7</f>
        <v>#REF!</v>
      </c>
      <c r="DE8" s="33" t="e">
        <f>DE6+#REF!+#REF!+DE7</f>
        <v>#REF!</v>
      </c>
      <c r="DF8" s="33" t="e">
        <f>DF6+#REF!+#REF!+DF7</f>
        <v>#REF!</v>
      </c>
      <c r="DG8" s="35">
        <f>DG6+DG7</f>
        <v>3550</v>
      </c>
      <c r="DH8" s="33" t="e">
        <f>DH6+#REF!+#REF!+DH7</f>
        <v>#REF!</v>
      </c>
      <c r="DI8" s="97" t="e">
        <f>DI6+#REF!+#REF!+DI7</f>
        <v>#REF!</v>
      </c>
      <c r="DJ8" s="66">
        <f>DJ6+DJ7</f>
        <v>0</v>
      </c>
      <c r="DK8" s="36"/>
      <c r="DL8" s="36"/>
      <c r="DM8" s="36"/>
      <c r="DN8" s="36"/>
      <c r="DO8" s="36"/>
      <c r="DP8" s="36"/>
      <c r="DQ8" s="36"/>
      <c r="DR8" s="36"/>
      <c r="DS8" s="36"/>
      <c r="DT8" s="36"/>
      <c r="DU8" s="36"/>
      <c r="DV8" s="36"/>
      <c r="DW8" s="36"/>
      <c r="DX8" s="36"/>
      <c r="DY8" s="36"/>
      <c r="DZ8" s="36"/>
      <c r="EA8" s="36"/>
      <c r="EB8" s="36"/>
      <c r="EC8" s="36"/>
      <c r="ED8" s="36"/>
      <c r="EE8" s="36"/>
      <c r="EF8" s="36"/>
      <c r="EG8" s="36"/>
      <c r="EH8" s="36"/>
      <c r="EI8" s="36"/>
      <c r="EJ8" s="36"/>
      <c r="EK8" s="36"/>
      <c r="EL8" s="36"/>
      <c r="EM8" s="36"/>
      <c r="EN8" s="36"/>
      <c r="EO8" s="36"/>
      <c r="EP8" s="36"/>
      <c r="EQ8" s="36"/>
      <c r="ER8" s="36"/>
      <c r="ES8" s="36"/>
      <c r="ET8" s="36"/>
      <c r="EU8" s="36"/>
      <c r="EV8" s="36"/>
      <c r="EW8" s="36"/>
      <c r="EX8" s="36"/>
      <c r="EY8" s="36"/>
      <c r="EZ8" s="36"/>
      <c r="FA8" s="36"/>
      <c r="FB8" s="36"/>
      <c r="FC8" s="36"/>
      <c r="FD8" s="36"/>
      <c r="FE8" s="36"/>
      <c r="FF8" s="36"/>
      <c r="FG8" s="36"/>
      <c r="FH8" s="36"/>
      <c r="FI8" s="36"/>
      <c r="FJ8" s="36"/>
      <c r="FK8" s="36"/>
      <c r="FL8" s="36"/>
      <c r="FM8" s="36"/>
      <c r="FN8" s="36"/>
      <c r="FO8" s="36"/>
      <c r="FP8" s="36"/>
      <c r="FQ8" s="36"/>
      <c r="FR8" s="36"/>
      <c r="FS8" s="36"/>
      <c r="FT8" s="36"/>
      <c r="FU8" s="36"/>
      <c r="FV8" s="36"/>
      <c r="FW8" s="36"/>
      <c r="FX8" s="36"/>
      <c r="FY8" s="36"/>
      <c r="FZ8" s="36"/>
      <c r="GA8" s="36"/>
      <c r="GB8" s="36"/>
      <c r="GC8" s="36"/>
      <c r="GD8" s="36"/>
      <c r="GE8" s="36"/>
      <c r="GF8" s="36"/>
      <c r="GG8" s="36"/>
      <c r="GH8" s="36"/>
      <c r="GI8" s="36"/>
      <c r="GJ8" s="36"/>
    </row>
    <row r="9" spans="1:192" ht="21.75" customHeight="1" thickBot="1">
      <c r="A9" s="70" t="s">
        <v>48</v>
      </c>
      <c r="B9" s="63">
        <v>400</v>
      </c>
      <c r="C9" s="98">
        <v>2764</v>
      </c>
      <c r="D9" s="65">
        <v>46</v>
      </c>
      <c r="E9" s="65">
        <v>49</v>
      </c>
      <c r="F9" s="65">
        <v>37</v>
      </c>
      <c r="G9" s="65">
        <v>37</v>
      </c>
      <c r="H9" s="65">
        <v>44</v>
      </c>
      <c r="I9" s="65">
        <v>41</v>
      </c>
      <c r="J9" s="63">
        <v>2606</v>
      </c>
      <c r="K9" s="37">
        <v>84</v>
      </c>
      <c r="L9" s="31">
        <v>3.8</v>
      </c>
      <c r="M9" s="99">
        <v>3.3</v>
      </c>
      <c r="N9" s="32">
        <v>11.5</v>
      </c>
      <c r="O9" s="64">
        <v>11.5</v>
      </c>
      <c r="P9" s="30">
        <f t="shared" ref="P9:P12" si="2">H9</f>
        <v>44</v>
      </c>
      <c r="Q9" s="82">
        <v>3</v>
      </c>
      <c r="R9" s="30">
        <v>2</v>
      </c>
      <c r="S9" s="71" t="s">
        <v>58</v>
      </c>
      <c r="T9" s="72" t="s">
        <v>58</v>
      </c>
      <c r="U9" s="100" t="s">
        <v>73</v>
      </c>
      <c r="V9" s="85"/>
      <c r="W9" s="71" t="s">
        <v>65</v>
      </c>
      <c r="X9" s="64">
        <v>21.3</v>
      </c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69">
        <v>1500</v>
      </c>
      <c r="DH9" s="67"/>
      <c r="DI9" s="68"/>
      <c r="DJ9" s="28"/>
      <c r="DL9" s="101"/>
    </row>
    <row r="10" spans="1:192" ht="21.75" customHeight="1" thickBot="1">
      <c r="A10" s="70" t="s">
        <v>31</v>
      </c>
      <c r="B10" s="98">
        <v>118</v>
      </c>
      <c r="C10" s="98">
        <v>770</v>
      </c>
      <c r="D10" s="102">
        <v>15</v>
      </c>
      <c r="E10" s="102">
        <v>15</v>
      </c>
      <c r="F10" s="102">
        <v>14</v>
      </c>
      <c r="G10" s="102">
        <v>14</v>
      </c>
      <c r="H10" s="102">
        <v>14</v>
      </c>
      <c r="I10" s="65">
        <v>15</v>
      </c>
      <c r="J10" s="63">
        <v>733</v>
      </c>
      <c r="K10" s="37">
        <f>F10/D10*100</f>
        <v>93.333333333333329</v>
      </c>
      <c r="L10" s="31">
        <v>3.8</v>
      </c>
      <c r="M10" s="73" t="s">
        <v>29</v>
      </c>
      <c r="N10" s="32">
        <f>D10/B10*100</f>
        <v>12.711864406779661</v>
      </c>
      <c r="O10" s="103">
        <v>13</v>
      </c>
      <c r="P10" s="30">
        <f>H10</f>
        <v>14</v>
      </c>
      <c r="Q10" s="104">
        <v>2</v>
      </c>
      <c r="R10" s="105"/>
      <c r="S10" s="24" t="s">
        <v>58</v>
      </c>
      <c r="T10" s="106" t="s">
        <v>30</v>
      </c>
      <c r="U10" s="107" t="s">
        <v>76</v>
      </c>
      <c r="V10" s="85"/>
      <c r="W10" s="24" t="s">
        <v>66</v>
      </c>
      <c r="X10" s="108">
        <v>20.5</v>
      </c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27"/>
      <c r="BM10" s="27"/>
      <c r="BN10" s="27"/>
      <c r="BO10" s="27"/>
      <c r="BP10" s="27"/>
      <c r="BQ10" s="27"/>
      <c r="BR10" s="27"/>
      <c r="BS10" s="27"/>
      <c r="BT10" s="27"/>
      <c r="BU10" s="27"/>
      <c r="BV10" s="27"/>
      <c r="BW10" s="27"/>
      <c r="BX10" s="27"/>
      <c r="BY10" s="27"/>
      <c r="BZ10" s="27"/>
      <c r="CA10" s="27"/>
      <c r="CB10" s="27"/>
      <c r="CC10" s="27"/>
      <c r="CD10" s="27"/>
      <c r="CE10" s="27"/>
      <c r="CF10" s="27"/>
      <c r="CG10" s="27"/>
      <c r="CH10" s="27"/>
      <c r="CI10" s="27"/>
      <c r="CJ10" s="27"/>
      <c r="CK10" s="27"/>
      <c r="CL10" s="27"/>
      <c r="CM10" s="27"/>
      <c r="CN10" s="27"/>
      <c r="CO10" s="27"/>
      <c r="CP10" s="27"/>
      <c r="CQ10" s="27"/>
      <c r="CR10" s="27"/>
      <c r="CS10" s="27"/>
      <c r="CT10" s="27"/>
      <c r="CU10" s="27"/>
      <c r="CV10" s="27"/>
      <c r="CW10" s="27"/>
      <c r="CX10" s="27"/>
      <c r="CY10" s="27"/>
      <c r="CZ10" s="27"/>
      <c r="DA10" s="27"/>
      <c r="DB10" s="27"/>
      <c r="DC10" s="27"/>
      <c r="DD10" s="27"/>
      <c r="DE10" s="27"/>
      <c r="DF10" s="27"/>
      <c r="DG10" s="69"/>
      <c r="DH10" s="67"/>
      <c r="DI10" s="68"/>
      <c r="DJ10" s="28"/>
    </row>
    <row r="11" spans="1:192" ht="22.5" customHeight="1" thickBot="1">
      <c r="A11" s="109" t="s">
        <v>24</v>
      </c>
      <c r="B11" s="98">
        <v>171</v>
      </c>
      <c r="C11" s="98">
        <v>1903</v>
      </c>
      <c r="D11" s="102">
        <v>30</v>
      </c>
      <c r="E11" s="102">
        <v>29</v>
      </c>
      <c r="F11" s="102">
        <v>27</v>
      </c>
      <c r="G11" s="102">
        <v>26</v>
      </c>
      <c r="H11" s="102">
        <v>30</v>
      </c>
      <c r="I11" s="65">
        <v>30</v>
      </c>
      <c r="J11" s="63">
        <v>1903</v>
      </c>
      <c r="K11" s="37">
        <f>F11/D11*100</f>
        <v>90</v>
      </c>
      <c r="L11" s="31">
        <f t="shared" ref="L11:L19" si="3">H11*3.4/F11</f>
        <v>3.7777777777777777</v>
      </c>
      <c r="M11" s="73" t="s">
        <v>45</v>
      </c>
      <c r="N11" s="32">
        <f>D11/B11*100</f>
        <v>17.543859649122805</v>
      </c>
      <c r="O11" s="64">
        <v>21.3</v>
      </c>
      <c r="P11" s="30">
        <f t="shared" si="2"/>
        <v>30</v>
      </c>
      <c r="Q11" s="110">
        <v>2</v>
      </c>
      <c r="R11" s="110"/>
      <c r="S11" s="24" t="s">
        <v>58</v>
      </c>
      <c r="T11" s="106" t="s">
        <v>75</v>
      </c>
      <c r="U11" s="106" t="s">
        <v>62</v>
      </c>
      <c r="V11" s="24"/>
      <c r="W11" s="24" t="s">
        <v>67</v>
      </c>
      <c r="X11" s="108">
        <v>24.6</v>
      </c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  <c r="BB11" s="25"/>
      <c r="BC11" s="25"/>
      <c r="BD11" s="25"/>
      <c r="BE11" s="25"/>
      <c r="BF11" s="25"/>
      <c r="BG11" s="25"/>
      <c r="BH11" s="25"/>
      <c r="BI11" s="25"/>
      <c r="BJ11" s="25"/>
      <c r="BK11" s="25"/>
      <c r="BL11" s="25"/>
      <c r="BM11" s="25"/>
      <c r="BN11" s="25"/>
      <c r="BO11" s="25"/>
      <c r="BP11" s="25"/>
      <c r="BQ11" s="25"/>
      <c r="BR11" s="25"/>
      <c r="BS11" s="25"/>
      <c r="BT11" s="25"/>
      <c r="BU11" s="25"/>
      <c r="BV11" s="25"/>
      <c r="BW11" s="25"/>
      <c r="BX11" s="25"/>
      <c r="BY11" s="25"/>
      <c r="BZ11" s="25"/>
      <c r="CA11" s="25"/>
      <c r="CB11" s="25"/>
      <c r="CC11" s="25"/>
      <c r="CD11" s="25"/>
      <c r="CE11" s="25"/>
      <c r="CF11" s="25"/>
      <c r="CG11" s="25"/>
      <c r="CH11" s="25"/>
      <c r="CI11" s="25"/>
      <c r="CJ11" s="25"/>
      <c r="CK11" s="25"/>
      <c r="CL11" s="25"/>
      <c r="CM11" s="25"/>
      <c r="CN11" s="25"/>
      <c r="CO11" s="25"/>
      <c r="CP11" s="25"/>
      <c r="CQ11" s="25"/>
      <c r="CR11" s="25"/>
      <c r="CS11" s="25"/>
      <c r="CT11" s="25"/>
      <c r="CU11" s="25"/>
      <c r="CV11" s="25"/>
      <c r="CW11" s="25"/>
      <c r="CX11" s="25"/>
      <c r="CY11" s="25"/>
      <c r="CZ11" s="25"/>
      <c r="DA11" s="25"/>
      <c r="DB11" s="25"/>
      <c r="DC11" s="25"/>
      <c r="DD11" s="25"/>
      <c r="DE11" s="25"/>
      <c r="DF11" s="111"/>
      <c r="DG11" s="112">
        <v>1300</v>
      </c>
      <c r="DH11" s="113"/>
      <c r="DI11" s="68"/>
      <c r="DJ11" s="28"/>
    </row>
    <row r="12" spans="1:192" ht="23.25" customHeight="1" thickBot="1">
      <c r="A12" s="70" t="s">
        <v>25</v>
      </c>
      <c r="B12" s="63">
        <v>110</v>
      </c>
      <c r="C12" s="63">
        <v>757</v>
      </c>
      <c r="D12" s="65">
        <v>15</v>
      </c>
      <c r="E12" s="65">
        <v>13</v>
      </c>
      <c r="F12" s="65">
        <v>14</v>
      </c>
      <c r="G12" s="65">
        <v>11</v>
      </c>
      <c r="H12" s="65">
        <v>14</v>
      </c>
      <c r="I12" s="65">
        <v>11</v>
      </c>
      <c r="J12" s="63">
        <v>691</v>
      </c>
      <c r="K12" s="37">
        <f t="shared" ref="K12:K23" si="4">F12/D12*100</f>
        <v>93.333333333333329</v>
      </c>
      <c r="L12" s="31">
        <f t="shared" si="3"/>
        <v>3.4</v>
      </c>
      <c r="M12" s="73" t="s">
        <v>19</v>
      </c>
      <c r="N12" s="32">
        <f>D12/B12*100</f>
        <v>13.636363636363635</v>
      </c>
      <c r="O12" s="64">
        <v>12.4</v>
      </c>
      <c r="P12" s="30">
        <f t="shared" si="2"/>
        <v>14</v>
      </c>
      <c r="Q12" s="30"/>
      <c r="R12" s="30"/>
      <c r="S12" s="71"/>
      <c r="T12" s="72"/>
      <c r="U12" s="72"/>
      <c r="V12" s="71"/>
      <c r="W12" s="71" t="s">
        <v>68</v>
      </c>
      <c r="X12" s="64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  <c r="BA12" s="28"/>
      <c r="BB12" s="28"/>
      <c r="BC12" s="28"/>
      <c r="BD12" s="28"/>
      <c r="BE12" s="28"/>
      <c r="BF12" s="28"/>
      <c r="BG12" s="28"/>
      <c r="BH12" s="28"/>
      <c r="BI12" s="28"/>
      <c r="BJ12" s="28"/>
      <c r="BK12" s="28"/>
      <c r="BL12" s="28"/>
      <c r="BM12" s="28"/>
      <c r="BN12" s="28"/>
      <c r="BO12" s="28"/>
      <c r="BP12" s="28"/>
      <c r="BQ12" s="28"/>
      <c r="BR12" s="28"/>
      <c r="BS12" s="28"/>
      <c r="BT12" s="28"/>
      <c r="BU12" s="28"/>
      <c r="BV12" s="28"/>
      <c r="BW12" s="28"/>
      <c r="BX12" s="28"/>
      <c r="BY12" s="28"/>
      <c r="BZ12" s="28"/>
      <c r="CA12" s="28"/>
      <c r="CB12" s="28"/>
      <c r="CC12" s="28"/>
      <c r="CD12" s="28"/>
      <c r="CE12" s="28"/>
      <c r="CF12" s="28"/>
      <c r="CG12" s="28"/>
      <c r="CH12" s="28"/>
      <c r="CI12" s="28"/>
      <c r="CJ12" s="28"/>
      <c r="CK12" s="28"/>
      <c r="CL12" s="28"/>
      <c r="CM12" s="28"/>
      <c r="CN12" s="28"/>
      <c r="CO12" s="28"/>
      <c r="CP12" s="28"/>
      <c r="CQ12" s="28"/>
      <c r="CR12" s="28"/>
      <c r="CS12" s="28"/>
      <c r="CT12" s="28"/>
      <c r="CU12" s="28"/>
      <c r="CV12" s="28"/>
      <c r="CW12" s="28"/>
      <c r="CX12" s="28"/>
      <c r="CY12" s="28"/>
      <c r="CZ12" s="28"/>
      <c r="DA12" s="28"/>
      <c r="DB12" s="28"/>
      <c r="DC12" s="28"/>
      <c r="DD12" s="28"/>
      <c r="DE12" s="28"/>
      <c r="DF12" s="28"/>
      <c r="DG12" s="69"/>
      <c r="DH12" s="67"/>
      <c r="DI12" s="68"/>
      <c r="DJ12" s="28"/>
    </row>
    <row r="13" spans="1:192" ht="24.75" hidden="1" customHeight="1" thickBot="1">
      <c r="A13" s="70"/>
      <c r="B13" s="63"/>
      <c r="C13" s="63"/>
      <c r="D13" s="65"/>
      <c r="E13" s="65"/>
      <c r="F13" s="65"/>
      <c r="G13" s="65"/>
      <c r="H13" s="65"/>
      <c r="I13" s="65"/>
      <c r="J13" s="63"/>
      <c r="K13" s="37"/>
      <c r="L13" s="31"/>
      <c r="M13" s="73"/>
      <c r="N13" s="32"/>
      <c r="O13" s="64"/>
      <c r="P13" s="30"/>
      <c r="Q13" s="30"/>
      <c r="R13" s="30"/>
      <c r="S13" s="71"/>
      <c r="T13" s="72"/>
      <c r="U13" s="72"/>
      <c r="V13" s="71"/>
      <c r="W13" s="71"/>
      <c r="X13" s="64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  <c r="BO13" s="28"/>
      <c r="BP13" s="28"/>
      <c r="BQ13" s="28"/>
      <c r="BR13" s="28"/>
      <c r="BS13" s="28"/>
      <c r="BT13" s="28"/>
      <c r="BU13" s="28"/>
      <c r="BV13" s="28"/>
      <c r="BW13" s="28"/>
      <c r="BX13" s="28"/>
      <c r="BY13" s="28"/>
      <c r="BZ13" s="28"/>
      <c r="CA13" s="28"/>
      <c r="CB13" s="28"/>
      <c r="CC13" s="28"/>
      <c r="CD13" s="28"/>
      <c r="CE13" s="28"/>
      <c r="CF13" s="28"/>
      <c r="CG13" s="28"/>
      <c r="CH13" s="28"/>
      <c r="CI13" s="28"/>
      <c r="CJ13" s="28"/>
      <c r="CK13" s="28"/>
      <c r="CL13" s="28"/>
      <c r="CM13" s="28"/>
      <c r="CN13" s="28"/>
      <c r="CO13" s="28"/>
      <c r="CP13" s="28"/>
      <c r="CQ13" s="28"/>
      <c r="CR13" s="28"/>
      <c r="CS13" s="28"/>
      <c r="CT13" s="28"/>
      <c r="CU13" s="28"/>
      <c r="CV13" s="28"/>
      <c r="CW13" s="28"/>
      <c r="CX13" s="28"/>
      <c r="CY13" s="28"/>
      <c r="CZ13" s="28"/>
      <c r="DA13" s="28"/>
      <c r="DB13" s="28"/>
      <c r="DC13" s="28"/>
      <c r="DD13" s="28"/>
      <c r="DE13" s="28"/>
      <c r="DF13" s="28"/>
      <c r="DG13" s="69"/>
      <c r="DH13" s="114"/>
      <c r="DI13" s="115"/>
      <c r="DJ13" s="28"/>
      <c r="DN13" s="116"/>
    </row>
    <row r="14" spans="1:192" ht="24.75" customHeight="1" thickBot="1">
      <c r="A14" s="70" t="s">
        <v>26</v>
      </c>
      <c r="B14" s="63">
        <v>185</v>
      </c>
      <c r="C14" s="63">
        <v>1011</v>
      </c>
      <c r="D14" s="65">
        <v>19</v>
      </c>
      <c r="E14" s="65">
        <v>16</v>
      </c>
      <c r="F14" s="65">
        <v>17</v>
      </c>
      <c r="G14" s="65">
        <v>14</v>
      </c>
      <c r="H14" s="65">
        <v>17</v>
      </c>
      <c r="I14" s="65">
        <v>14</v>
      </c>
      <c r="J14" s="63">
        <v>882</v>
      </c>
      <c r="K14" s="37">
        <f t="shared" si="4"/>
        <v>89.473684210526315</v>
      </c>
      <c r="L14" s="31">
        <f>H14*3.4/F14</f>
        <v>3.4</v>
      </c>
      <c r="M14" s="73" t="s">
        <v>27</v>
      </c>
      <c r="N14" s="32">
        <f>D14/B14*100</f>
        <v>10.27027027027027</v>
      </c>
      <c r="O14" s="64">
        <v>7.4</v>
      </c>
      <c r="P14" s="30">
        <f>H14</f>
        <v>17</v>
      </c>
      <c r="Q14" s="30">
        <v>1</v>
      </c>
      <c r="R14" s="30"/>
      <c r="S14" s="71" t="s">
        <v>77</v>
      </c>
      <c r="T14" s="72" t="s">
        <v>75</v>
      </c>
      <c r="U14" s="72" t="s">
        <v>61</v>
      </c>
      <c r="V14" s="71"/>
      <c r="W14" s="71" t="s">
        <v>69</v>
      </c>
      <c r="X14" s="64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  <c r="BO14" s="28"/>
      <c r="BP14" s="28"/>
      <c r="BQ14" s="28"/>
      <c r="BR14" s="28"/>
      <c r="BS14" s="28"/>
      <c r="BT14" s="28"/>
      <c r="BU14" s="28"/>
      <c r="BV14" s="28"/>
      <c r="BW14" s="28"/>
      <c r="BX14" s="28"/>
      <c r="BY14" s="28"/>
      <c r="BZ14" s="28"/>
      <c r="CA14" s="28"/>
      <c r="CB14" s="28"/>
      <c r="CC14" s="28"/>
      <c r="CD14" s="28"/>
      <c r="CE14" s="28"/>
      <c r="CF14" s="28"/>
      <c r="CG14" s="28"/>
      <c r="CH14" s="28"/>
      <c r="CI14" s="28"/>
      <c r="CJ14" s="28"/>
      <c r="CK14" s="28"/>
      <c r="CL14" s="28"/>
      <c r="CM14" s="28"/>
      <c r="CN14" s="28"/>
      <c r="CO14" s="28"/>
      <c r="CP14" s="28"/>
      <c r="CQ14" s="28"/>
      <c r="CR14" s="28"/>
      <c r="CS14" s="28"/>
      <c r="CT14" s="28"/>
      <c r="CU14" s="28"/>
      <c r="CV14" s="28"/>
      <c r="CW14" s="28"/>
      <c r="CX14" s="28"/>
      <c r="CY14" s="28"/>
      <c r="CZ14" s="28"/>
      <c r="DA14" s="28"/>
      <c r="DB14" s="28"/>
      <c r="DC14" s="28"/>
      <c r="DD14" s="28"/>
      <c r="DE14" s="28"/>
      <c r="DF14" s="28"/>
      <c r="DG14" s="69"/>
      <c r="DH14" s="114"/>
      <c r="DI14" s="115"/>
      <c r="DJ14" s="28"/>
    </row>
    <row r="15" spans="1:192" ht="0.75" customHeight="1" thickBot="1">
      <c r="A15" s="70" t="s">
        <v>59</v>
      </c>
      <c r="B15" s="63">
        <v>0</v>
      </c>
      <c r="C15" s="63">
        <v>0</v>
      </c>
      <c r="D15" s="65">
        <v>0</v>
      </c>
      <c r="E15" s="65">
        <v>3</v>
      </c>
      <c r="F15" s="65">
        <v>0</v>
      </c>
      <c r="G15" s="65">
        <v>2</v>
      </c>
      <c r="H15" s="65">
        <v>0</v>
      </c>
      <c r="I15" s="65">
        <v>2</v>
      </c>
      <c r="J15" s="63">
        <v>0</v>
      </c>
      <c r="K15" s="37">
        <v>0</v>
      </c>
      <c r="L15" s="31">
        <v>0</v>
      </c>
      <c r="M15" s="73" t="s">
        <v>60</v>
      </c>
      <c r="N15" s="32">
        <v>0</v>
      </c>
      <c r="O15" s="64">
        <v>2.6</v>
      </c>
      <c r="P15" s="30">
        <f t="shared" ref="P15" si="5">H15</f>
        <v>0</v>
      </c>
      <c r="Q15" s="30"/>
      <c r="R15" s="30"/>
      <c r="S15" s="71"/>
      <c r="T15" s="72"/>
      <c r="U15" s="72"/>
      <c r="V15" s="71" t="s">
        <v>23</v>
      </c>
      <c r="W15" s="71"/>
      <c r="X15" s="64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  <c r="BI15" s="28"/>
      <c r="BJ15" s="28"/>
      <c r="BK15" s="28"/>
      <c r="BL15" s="28"/>
      <c r="BM15" s="28"/>
      <c r="BN15" s="28"/>
      <c r="BO15" s="28"/>
      <c r="BP15" s="28"/>
      <c r="BQ15" s="28"/>
      <c r="BR15" s="28"/>
      <c r="BS15" s="28"/>
      <c r="BT15" s="28"/>
      <c r="BU15" s="28"/>
      <c r="BV15" s="28"/>
      <c r="BW15" s="28"/>
      <c r="BX15" s="28"/>
      <c r="BY15" s="28"/>
      <c r="BZ15" s="28"/>
      <c r="CA15" s="28"/>
      <c r="CB15" s="28"/>
      <c r="CC15" s="28"/>
      <c r="CD15" s="28"/>
      <c r="CE15" s="28"/>
      <c r="CF15" s="28"/>
      <c r="CG15" s="28"/>
      <c r="CH15" s="28"/>
      <c r="CI15" s="28"/>
      <c r="CJ15" s="28"/>
      <c r="CK15" s="28"/>
      <c r="CL15" s="28"/>
      <c r="CM15" s="28"/>
      <c r="CN15" s="28"/>
      <c r="CO15" s="28"/>
      <c r="CP15" s="28"/>
      <c r="CQ15" s="28"/>
      <c r="CR15" s="28"/>
      <c r="CS15" s="28"/>
      <c r="CT15" s="28"/>
      <c r="CU15" s="28"/>
      <c r="CV15" s="28"/>
      <c r="CW15" s="28"/>
      <c r="CX15" s="28"/>
      <c r="CY15" s="28"/>
      <c r="CZ15" s="28"/>
      <c r="DA15" s="28"/>
      <c r="DB15" s="28"/>
      <c r="DC15" s="28"/>
      <c r="DD15" s="28"/>
      <c r="DE15" s="28"/>
      <c r="DF15" s="28"/>
      <c r="DG15" s="69"/>
      <c r="DH15" s="114"/>
      <c r="DI15" s="115"/>
      <c r="DJ15" s="28"/>
    </row>
    <row r="16" spans="1:192" ht="20.25" customHeight="1" thickBot="1">
      <c r="A16" s="70" t="s">
        <v>46</v>
      </c>
      <c r="B16" s="62">
        <v>24</v>
      </c>
      <c r="C16" s="62">
        <v>66</v>
      </c>
      <c r="D16" s="30">
        <v>1</v>
      </c>
      <c r="E16" s="30">
        <v>1</v>
      </c>
      <c r="F16" s="30">
        <v>1</v>
      </c>
      <c r="G16" s="30">
        <v>1</v>
      </c>
      <c r="H16" s="30">
        <v>1</v>
      </c>
      <c r="I16" s="30">
        <v>1</v>
      </c>
      <c r="J16" s="63">
        <v>66</v>
      </c>
      <c r="K16" s="37">
        <f t="shared" si="4"/>
        <v>100</v>
      </c>
      <c r="L16" s="31">
        <f t="shared" si="3"/>
        <v>3.4</v>
      </c>
      <c r="M16" s="73" t="s">
        <v>44</v>
      </c>
      <c r="N16" s="32">
        <f t="shared" ref="N16:N22" si="6">D16/B16*100</f>
        <v>4.1666666666666661</v>
      </c>
      <c r="O16" s="64">
        <v>5</v>
      </c>
      <c r="P16" s="117">
        <f t="shared" ref="P16:P19" si="7">H16</f>
        <v>1</v>
      </c>
      <c r="Q16" s="30"/>
      <c r="R16" s="71"/>
      <c r="S16" s="65"/>
      <c r="T16" s="66"/>
      <c r="U16" s="72"/>
      <c r="V16" s="71"/>
      <c r="W16" s="30">
        <v>0</v>
      </c>
      <c r="X16" s="64">
        <v>0</v>
      </c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8"/>
      <c r="BM16" s="28"/>
      <c r="BN16" s="28"/>
      <c r="BO16" s="28"/>
      <c r="BP16" s="28"/>
      <c r="BQ16" s="28"/>
      <c r="BR16" s="28"/>
      <c r="BS16" s="28"/>
      <c r="BT16" s="28"/>
      <c r="BU16" s="28"/>
      <c r="BV16" s="28"/>
      <c r="BW16" s="28"/>
      <c r="BX16" s="28"/>
      <c r="BY16" s="28"/>
      <c r="BZ16" s="28"/>
      <c r="CA16" s="28"/>
      <c r="CB16" s="28"/>
      <c r="CC16" s="28"/>
      <c r="CD16" s="28"/>
      <c r="CE16" s="28"/>
      <c r="CF16" s="28"/>
      <c r="CG16" s="28"/>
      <c r="CH16" s="28"/>
      <c r="CI16" s="28"/>
      <c r="CJ16" s="28"/>
      <c r="CK16" s="28"/>
      <c r="CL16" s="28"/>
      <c r="CM16" s="28"/>
      <c r="CN16" s="28"/>
      <c r="CO16" s="28"/>
      <c r="CP16" s="28"/>
      <c r="CQ16" s="28"/>
      <c r="CR16" s="28"/>
      <c r="CS16" s="28"/>
      <c r="CT16" s="28"/>
      <c r="CU16" s="28"/>
      <c r="CV16" s="28"/>
      <c r="CW16" s="28"/>
      <c r="CX16" s="28"/>
      <c r="CY16" s="28"/>
      <c r="CZ16" s="28"/>
      <c r="DA16" s="28"/>
      <c r="DB16" s="28"/>
      <c r="DC16" s="28"/>
      <c r="DD16" s="28"/>
      <c r="DE16" s="28"/>
      <c r="DF16" s="74"/>
      <c r="DG16" s="69"/>
      <c r="DH16" s="114"/>
      <c r="DI16" s="115"/>
      <c r="DJ16" s="28"/>
    </row>
    <row r="17" spans="1:192" ht="27.75" customHeight="1" thickBot="1">
      <c r="A17" s="70" t="s">
        <v>28</v>
      </c>
      <c r="B17" s="63">
        <v>104</v>
      </c>
      <c r="C17" s="63">
        <v>189</v>
      </c>
      <c r="D17" s="65">
        <v>5</v>
      </c>
      <c r="E17" s="65">
        <v>5</v>
      </c>
      <c r="F17" s="65">
        <v>3</v>
      </c>
      <c r="G17" s="65">
        <v>4</v>
      </c>
      <c r="H17" s="65">
        <v>3</v>
      </c>
      <c r="I17" s="65">
        <v>4</v>
      </c>
      <c r="J17" s="63">
        <v>142</v>
      </c>
      <c r="K17" s="37">
        <f t="shared" si="4"/>
        <v>60</v>
      </c>
      <c r="L17" s="31">
        <f t="shared" si="3"/>
        <v>3.4</v>
      </c>
      <c r="M17" s="73" t="s">
        <v>19</v>
      </c>
      <c r="N17" s="32">
        <f t="shared" si="6"/>
        <v>4.8076923076923084</v>
      </c>
      <c r="O17" s="64">
        <v>4.8</v>
      </c>
      <c r="P17" s="117">
        <f t="shared" si="7"/>
        <v>3</v>
      </c>
      <c r="Q17" s="30"/>
      <c r="R17" s="30"/>
      <c r="S17" s="71"/>
      <c r="T17" s="72"/>
      <c r="U17" s="118"/>
      <c r="V17" s="71"/>
      <c r="W17" s="71" t="s">
        <v>70</v>
      </c>
      <c r="X17" s="64" t="s">
        <v>23</v>
      </c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8"/>
      <c r="BE17" s="28"/>
      <c r="BF17" s="28"/>
      <c r="BG17" s="28"/>
      <c r="BH17" s="28"/>
      <c r="BI17" s="28"/>
      <c r="BJ17" s="28"/>
      <c r="BK17" s="28"/>
      <c r="BL17" s="28"/>
      <c r="BM17" s="28"/>
      <c r="BN17" s="28"/>
      <c r="BO17" s="28"/>
      <c r="BP17" s="28"/>
      <c r="BQ17" s="28"/>
      <c r="BR17" s="28"/>
      <c r="BS17" s="28"/>
      <c r="BT17" s="28"/>
      <c r="BU17" s="28"/>
      <c r="BV17" s="28"/>
      <c r="BW17" s="28"/>
      <c r="BX17" s="28"/>
      <c r="BY17" s="28"/>
      <c r="BZ17" s="28"/>
      <c r="CA17" s="28"/>
      <c r="CB17" s="28"/>
      <c r="CC17" s="28"/>
      <c r="CD17" s="28"/>
      <c r="CE17" s="28"/>
      <c r="CF17" s="28"/>
      <c r="CG17" s="28"/>
      <c r="CH17" s="28"/>
      <c r="CI17" s="28"/>
      <c r="CJ17" s="28"/>
      <c r="CK17" s="28"/>
      <c r="CL17" s="28"/>
      <c r="CM17" s="28"/>
      <c r="CN17" s="28"/>
      <c r="CO17" s="28"/>
      <c r="CP17" s="28"/>
      <c r="CQ17" s="28"/>
      <c r="CR17" s="28"/>
      <c r="CS17" s="28"/>
      <c r="CT17" s="28"/>
      <c r="CU17" s="28"/>
      <c r="CV17" s="28"/>
      <c r="CW17" s="28"/>
      <c r="CX17" s="28"/>
      <c r="CY17" s="28"/>
      <c r="CZ17" s="28"/>
      <c r="DA17" s="28"/>
      <c r="DB17" s="28"/>
      <c r="DC17" s="28"/>
      <c r="DD17" s="28"/>
      <c r="DE17" s="28"/>
      <c r="DF17" s="74"/>
      <c r="DG17" s="69"/>
      <c r="DH17" s="114"/>
      <c r="DI17" s="115"/>
      <c r="DJ17" s="28"/>
    </row>
    <row r="18" spans="1:192" ht="21.75" customHeight="1" thickBot="1">
      <c r="A18" s="70" t="s">
        <v>40</v>
      </c>
      <c r="B18" s="63">
        <v>60</v>
      </c>
      <c r="C18" s="63">
        <v>212</v>
      </c>
      <c r="D18" s="65">
        <v>5</v>
      </c>
      <c r="E18" s="65">
        <v>5</v>
      </c>
      <c r="F18" s="65">
        <v>4</v>
      </c>
      <c r="G18" s="65">
        <v>4</v>
      </c>
      <c r="H18" s="65">
        <v>4</v>
      </c>
      <c r="I18" s="65">
        <v>4</v>
      </c>
      <c r="J18" s="63">
        <v>167</v>
      </c>
      <c r="K18" s="37">
        <f t="shared" si="4"/>
        <v>80</v>
      </c>
      <c r="L18" s="31">
        <f>H18*3.4/F18</f>
        <v>3.4</v>
      </c>
      <c r="M18" s="73" t="s">
        <v>29</v>
      </c>
      <c r="N18" s="32">
        <f t="shared" si="6"/>
        <v>8.3333333333333321</v>
      </c>
      <c r="O18" s="64">
        <v>8.3000000000000007</v>
      </c>
      <c r="P18" s="117">
        <f t="shared" si="7"/>
        <v>4</v>
      </c>
      <c r="Q18" s="30"/>
      <c r="R18" s="30"/>
      <c r="S18" s="71"/>
      <c r="T18" s="72"/>
      <c r="U18" s="72"/>
      <c r="V18" s="71"/>
      <c r="W18" s="71" t="s">
        <v>30</v>
      </c>
      <c r="X18" s="64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  <c r="BM18" s="28"/>
      <c r="BN18" s="28"/>
      <c r="BO18" s="28"/>
      <c r="BP18" s="28"/>
      <c r="BQ18" s="28"/>
      <c r="BR18" s="28"/>
      <c r="BS18" s="28"/>
      <c r="BT18" s="28"/>
      <c r="BU18" s="28"/>
      <c r="BV18" s="28"/>
      <c r="BW18" s="28"/>
      <c r="BX18" s="28"/>
      <c r="BY18" s="28"/>
      <c r="BZ18" s="28"/>
      <c r="CA18" s="28"/>
      <c r="CB18" s="28"/>
      <c r="CC18" s="28"/>
      <c r="CD18" s="28"/>
      <c r="CE18" s="28"/>
      <c r="CF18" s="28"/>
      <c r="CG18" s="28"/>
      <c r="CH18" s="28"/>
      <c r="CI18" s="28"/>
      <c r="CJ18" s="28"/>
      <c r="CK18" s="28"/>
      <c r="CL18" s="28"/>
      <c r="CM18" s="28"/>
      <c r="CN18" s="28"/>
      <c r="CO18" s="28"/>
      <c r="CP18" s="28"/>
      <c r="CQ18" s="28"/>
      <c r="CR18" s="28"/>
      <c r="CS18" s="28"/>
      <c r="CT18" s="28"/>
      <c r="CU18" s="28"/>
      <c r="CV18" s="28"/>
      <c r="CW18" s="28"/>
      <c r="CX18" s="28"/>
      <c r="CY18" s="28"/>
      <c r="CZ18" s="28"/>
      <c r="DA18" s="28"/>
      <c r="DB18" s="28"/>
      <c r="DC18" s="28"/>
      <c r="DD18" s="28"/>
      <c r="DE18" s="28"/>
      <c r="DF18" s="74"/>
      <c r="DG18" s="69"/>
      <c r="DH18" s="114"/>
      <c r="DI18" s="115"/>
      <c r="DJ18" s="28"/>
    </row>
    <row r="19" spans="1:192" ht="18" customHeight="1" thickBot="1">
      <c r="A19" s="70" t="s">
        <v>39</v>
      </c>
      <c r="B19" s="63">
        <v>40</v>
      </c>
      <c r="C19" s="63">
        <v>116</v>
      </c>
      <c r="D19" s="65">
        <v>3</v>
      </c>
      <c r="E19" s="65">
        <v>3</v>
      </c>
      <c r="F19" s="65">
        <v>2</v>
      </c>
      <c r="G19" s="65">
        <v>2</v>
      </c>
      <c r="H19" s="65">
        <v>2</v>
      </c>
      <c r="I19" s="65">
        <v>2</v>
      </c>
      <c r="J19" s="63">
        <v>109</v>
      </c>
      <c r="K19" s="37">
        <f t="shared" si="4"/>
        <v>66.666666666666657</v>
      </c>
      <c r="L19" s="31">
        <f t="shared" si="3"/>
        <v>3.4</v>
      </c>
      <c r="M19" s="73" t="s">
        <v>30</v>
      </c>
      <c r="N19" s="32">
        <f t="shared" si="6"/>
        <v>7.5</v>
      </c>
      <c r="O19" s="64">
        <v>7.5</v>
      </c>
      <c r="P19" s="117">
        <f t="shared" si="7"/>
        <v>2</v>
      </c>
      <c r="Q19" s="30"/>
      <c r="R19" s="30"/>
      <c r="S19" s="71"/>
      <c r="T19" s="72"/>
      <c r="U19" s="72"/>
      <c r="V19" s="71"/>
      <c r="W19" s="71" t="s">
        <v>63</v>
      </c>
      <c r="X19" s="64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/>
      <c r="AY19" s="28"/>
      <c r="AZ19" s="28"/>
      <c r="BA19" s="28"/>
      <c r="BB19" s="28"/>
      <c r="BC19" s="28"/>
      <c r="BD19" s="28"/>
      <c r="BE19" s="28"/>
      <c r="BF19" s="28"/>
      <c r="BG19" s="28"/>
      <c r="BH19" s="28"/>
      <c r="BI19" s="28"/>
      <c r="BJ19" s="28"/>
      <c r="BK19" s="28"/>
      <c r="BL19" s="28"/>
      <c r="BM19" s="28"/>
      <c r="BN19" s="28"/>
      <c r="BO19" s="28"/>
      <c r="BP19" s="28"/>
      <c r="BQ19" s="28"/>
      <c r="BR19" s="28"/>
      <c r="BS19" s="28"/>
      <c r="BT19" s="28"/>
      <c r="BU19" s="28"/>
      <c r="BV19" s="28"/>
      <c r="BW19" s="28"/>
      <c r="BX19" s="28"/>
      <c r="BY19" s="28"/>
      <c r="BZ19" s="28"/>
      <c r="CA19" s="28"/>
      <c r="CB19" s="28"/>
      <c r="CC19" s="28"/>
      <c r="CD19" s="28"/>
      <c r="CE19" s="28"/>
      <c r="CF19" s="28"/>
      <c r="CG19" s="28"/>
      <c r="CH19" s="28"/>
      <c r="CI19" s="28"/>
      <c r="CJ19" s="28"/>
      <c r="CK19" s="28"/>
      <c r="CL19" s="28"/>
      <c r="CM19" s="28"/>
      <c r="CN19" s="28"/>
      <c r="CO19" s="28"/>
      <c r="CP19" s="28"/>
      <c r="CQ19" s="28"/>
      <c r="CR19" s="28"/>
      <c r="CS19" s="28"/>
      <c r="CT19" s="28"/>
      <c r="CU19" s="28"/>
      <c r="CV19" s="28"/>
      <c r="CW19" s="28"/>
      <c r="CX19" s="28"/>
      <c r="CY19" s="28"/>
      <c r="CZ19" s="28"/>
      <c r="DA19" s="28"/>
      <c r="DB19" s="28"/>
      <c r="DC19" s="28"/>
      <c r="DD19" s="28"/>
      <c r="DE19" s="28"/>
      <c r="DF19" s="74"/>
      <c r="DG19" s="69"/>
      <c r="DH19" s="114"/>
      <c r="DI19" s="115"/>
      <c r="DJ19" s="28"/>
    </row>
    <row r="20" spans="1:192" ht="2.25" hidden="1" customHeight="1" thickBot="1">
      <c r="A20" s="70"/>
      <c r="B20" s="62"/>
      <c r="C20" s="62"/>
      <c r="D20" s="30"/>
      <c r="E20" s="30"/>
      <c r="F20" s="30"/>
      <c r="G20" s="30"/>
      <c r="H20" s="30"/>
      <c r="I20" s="30"/>
      <c r="J20" s="63"/>
      <c r="K20" s="37"/>
      <c r="L20" s="31"/>
      <c r="M20" s="73"/>
      <c r="N20" s="32"/>
      <c r="O20" s="64"/>
      <c r="P20" s="30"/>
      <c r="Q20" s="30"/>
      <c r="R20" s="71"/>
      <c r="S20" s="65"/>
      <c r="T20" s="66"/>
      <c r="U20" s="72"/>
      <c r="V20" s="71"/>
      <c r="W20" s="30"/>
      <c r="X20" s="64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  <c r="AW20" s="28"/>
      <c r="AX20" s="28"/>
      <c r="AY20" s="28"/>
      <c r="AZ20" s="28"/>
      <c r="BA20" s="28"/>
      <c r="BB20" s="28"/>
      <c r="BC20" s="28"/>
      <c r="BD20" s="28"/>
      <c r="BE20" s="28"/>
      <c r="BF20" s="28"/>
      <c r="BG20" s="28"/>
      <c r="BH20" s="28"/>
      <c r="BI20" s="28"/>
      <c r="BJ20" s="28"/>
      <c r="BK20" s="28"/>
      <c r="BL20" s="2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  <c r="CB20" s="28"/>
      <c r="CC20" s="28"/>
      <c r="CD20" s="28"/>
      <c r="CE20" s="28"/>
      <c r="CF20" s="28"/>
      <c r="CG20" s="28"/>
      <c r="CH20" s="28"/>
      <c r="CI20" s="28"/>
      <c r="CJ20" s="28"/>
      <c r="CK20" s="28"/>
      <c r="CL20" s="28"/>
      <c r="CM20" s="28"/>
      <c r="CN20" s="28"/>
      <c r="CO20" s="28"/>
      <c r="CP20" s="28"/>
      <c r="CQ20" s="28"/>
      <c r="CR20" s="28"/>
      <c r="CS20" s="28"/>
      <c r="CT20" s="28"/>
      <c r="CU20" s="28"/>
      <c r="CV20" s="28"/>
      <c r="CW20" s="28"/>
      <c r="CX20" s="28"/>
      <c r="CY20" s="28"/>
      <c r="CZ20" s="28"/>
      <c r="DA20" s="28"/>
      <c r="DB20" s="28"/>
      <c r="DC20" s="28"/>
      <c r="DD20" s="28"/>
      <c r="DE20" s="28"/>
      <c r="DF20" s="74"/>
      <c r="DG20" s="69"/>
      <c r="DH20" s="67"/>
      <c r="DI20" s="68"/>
      <c r="DJ20" s="67"/>
    </row>
    <row r="21" spans="1:192" ht="21.75" hidden="1" customHeight="1" thickBot="1">
      <c r="A21" s="70"/>
      <c r="B21" s="62"/>
      <c r="C21" s="62"/>
      <c r="D21" s="30"/>
      <c r="E21" s="30"/>
      <c r="F21" s="30"/>
      <c r="G21" s="30"/>
      <c r="H21" s="30"/>
      <c r="I21" s="30"/>
      <c r="J21" s="63"/>
      <c r="K21" s="37"/>
      <c r="L21" s="31"/>
      <c r="M21" s="73"/>
      <c r="N21" s="32"/>
      <c r="O21" s="64"/>
      <c r="P21" s="30"/>
      <c r="Q21" s="30"/>
      <c r="R21" s="71"/>
      <c r="S21" s="65"/>
      <c r="T21" s="66"/>
      <c r="U21" s="72"/>
      <c r="V21" s="71"/>
      <c r="W21" s="30"/>
      <c r="X21" s="64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8"/>
      <c r="BH21" s="28"/>
      <c r="BI21" s="28"/>
      <c r="BJ21" s="28"/>
      <c r="BK21" s="28"/>
      <c r="BL21" s="28"/>
      <c r="BM21" s="28"/>
      <c r="BN21" s="28"/>
      <c r="BO21" s="28"/>
      <c r="BP21" s="28"/>
      <c r="BQ21" s="28"/>
      <c r="BR21" s="28"/>
      <c r="BS21" s="28"/>
      <c r="BT21" s="28"/>
      <c r="BU21" s="28"/>
      <c r="BV21" s="28"/>
      <c r="BW21" s="28"/>
      <c r="BX21" s="28"/>
      <c r="BY21" s="28"/>
      <c r="BZ21" s="28"/>
      <c r="CA21" s="28"/>
      <c r="CB21" s="28"/>
      <c r="CC21" s="28"/>
      <c r="CD21" s="28"/>
      <c r="CE21" s="28"/>
      <c r="CF21" s="28"/>
      <c r="CG21" s="28"/>
      <c r="CH21" s="28"/>
      <c r="CI21" s="28"/>
      <c r="CJ21" s="28"/>
      <c r="CK21" s="28"/>
      <c r="CL21" s="28"/>
      <c r="CM21" s="28"/>
      <c r="CN21" s="28"/>
      <c r="CO21" s="28"/>
      <c r="CP21" s="28"/>
      <c r="CQ21" s="28"/>
      <c r="CR21" s="28"/>
      <c r="CS21" s="28"/>
      <c r="CT21" s="28"/>
      <c r="CU21" s="28"/>
      <c r="CV21" s="28"/>
      <c r="CW21" s="28"/>
      <c r="CX21" s="28"/>
      <c r="CY21" s="28"/>
      <c r="CZ21" s="28"/>
      <c r="DA21" s="28"/>
      <c r="DB21" s="28"/>
      <c r="DC21" s="28"/>
      <c r="DD21" s="28"/>
      <c r="DE21" s="28"/>
      <c r="DF21" s="74"/>
      <c r="DG21" s="69"/>
      <c r="DH21" s="67"/>
      <c r="DI21" s="68"/>
      <c r="DJ21" s="67"/>
    </row>
    <row r="22" spans="1:192" ht="25.5" customHeight="1" thickBot="1">
      <c r="A22" s="38" t="s">
        <v>57</v>
      </c>
      <c r="B22" s="39">
        <f>B9+B10+B11+B12+B13+B14+B15+B16+B17+B18+B19+B20+B21</f>
        <v>1212</v>
      </c>
      <c r="C22" s="39">
        <f>C9+C10+C11+C12+C13+C14+C15+C16+C17+C18+C19+C20+C21</f>
        <v>7788</v>
      </c>
      <c r="D22" s="40">
        <f>D9+D10+D11+D12+D13+D14+D15+D16+D17+D18+D19+D20+D21</f>
        <v>139</v>
      </c>
      <c r="E22" s="40">
        <f>E9+E10+E11+E12+E13+E14+E15+E16+E17+E18+E19+E20+E21</f>
        <v>139</v>
      </c>
      <c r="F22" s="40">
        <f>F9+F10+F11+F12+F13+F14+F15+F16+F17+F18+F19+F20+F21</f>
        <v>119</v>
      </c>
      <c r="G22" s="40">
        <f>G21+G20+G19+G18+G17+G16+G15+G14+G13+G12+G11+G10+G9</f>
        <v>115</v>
      </c>
      <c r="H22" s="40">
        <f>H21+H20+H19+H18+H17+H16+H15+H14+H13+H12+H11+H10+H9</f>
        <v>129</v>
      </c>
      <c r="I22" s="40">
        <f>I21+I20+I19+I18+I17+I16+I15+I14+I13+I12+I11+I10+I9</f>
        <v>124</v>
      </c>
      <c r="J22" s="39">
        <f>J21+J20+J19+J18+J17+J16+J15+J14+J13+J12+J11+J10+J9</f>
        <v>7299</v>
      </c>
      <c r="K22" s="37">
        <f t="shared" si="4"/>
        <v>85.611510791366911</v>
      </c>
      <c r="L22" s="31">
        <f>H22*3.4/F22</f>
        <v>3.6857142857142855</v>
      </c>
      <c r="M22" s="41">
        <f>(M9+M10+M11+M12+M14+M15+M16+M17+M18+M19)/9</f>
        <v>3.1322222222222229</v>
      </c>
      <c r="N22" s="32">
        <f t="shared" si="6"/>
        <v>11.468646864686468</v>
      </c>
      <c r="O22" s="42">
        <v>10.5</v>
      </c>
      <c r="P22" s="30">
        <f>P21+P20+P19+P18+P17+P16+P15+P14+P13+P12+P11+P10+P9</f>
        <v>129</v>
      </c>
      <c r="Q22" s="30">
        <f t="shared" ref="Q22:U22" si="8">Q21+Q20+Q19+Q18+Q17+Q16+Q15+Q14+Q13+Q12+Q11+Q10+Q9</f>
        <v>8</v>
      </c>
      <c r="R22" s="30">
        <f t="shared" si="8"/>
        <v>2</v>
      </c>
      <c r="S22" s="30">
        <f t="shared" si="8"/>
        <v>19</v>
      </c>
      <c r="T22" s="30">
        <f t="shared" si="8"/>
        <v>12</v>
      </c>
      <c r="U22" s="30">
        <f t="shared" si="8"/>
        <v>89</v>
      </c>
      <c r="V22" s="43"/>
      <c r="W22" s="44">
        <f>W9+W10+W11+W12+W13+W14+W15+W16+W17+W18+W19+W20+W21</f>
        <v>314</v>
      </c>
      <c r="X22" s="45">
        <v>22.1</v>
      </c>
      <c r="Y22" s="46" t="e">
        <f>#REF!+Y10+Y9</f>
        <v>#REF!</v>
      </c>
      <c r="Z22" s="46" t="e">
        <f>#REF!+Z10+Z9</f>
        <v>#REF!</v>
      </c>
      <c r="AA22" s="46" t="e">
        <f>#REF!+AA10+AA9</f>
        <v>#REF!</v>
      </c>
      <c r="AB22" s="46" t="e">
        <f>#REF!+AB10+AB9</f>
        <v>#REF!</v>
      </c>
      <c r="AC22" s="46" t="e">
        <f>#REF!+AC10+AC9</f>
        <v>#REF!</v>
      </c>
      <c r="AD22" s="46" t="e">
        <f>#REF!+AD10+AD9</f>
        <v>#REF!</v>
      </c>
      <c r="AE22" s="46" t="e">
        <f>#REF!+AE10+AE9</f>
        <v>#REF!</v>
      </c>
      <c r="AF22" s="46" t="e">
        <f>#REF!+AF10+AF9</f>
        <v>#REF!</v>
      </c>
      <c r="AG22" s="46" t="e">
        <f>#REF!+AG10+AG9</f>
        <v>#REF!</v>
      </c>
      <c r="AH22" s="46" t="e">
        <f>#REF!+AH10+AH9</f>
        <v>#REF!</v>
      </c>
      <c r="AI22" s="46" t="e">
        <f>#REF!+AI10+AI9</f>
        <v>#REF!</v>
      </c>
      <c r="AJ22" s="46" t="e">
        <f>#REF!+AJ10+AJ9</f>
        <v>#REF!</v>
      </c>
      <c r="AK22" s="46" t="e">
        <f>#REF!+AK10+AK9</f>
        <v>#REF!</v>
      </c>
      <c r="AL22" s="46" t="e">
        <f>#REF!+AL10+AL9</f>
        <v>#REF!</v>
      </c>
      <c r="AM22" s="46" t="e">
        <f>#REF!+AM10+AM9</f>
        <v>#REF!</v>
      </c>
      <c r="AN22" s="46" t="e">
        <f>#REF!+AN10+AN9</f>
        <v>#REF!</v>
      </c>
      <c r="AO22" s="46" t="e">
        <f>#REF!+AO10+AO9</f>
        <v>#REF!</v>
      </c>
      <c r="AP22" s="46" t="e">
        <f>#REF!+AP10+AP9</f>
        <v>#REF!</v>
      </c>
      <c r="AQ22" s="46" t="e">
        <f>#REF!+AQ10+AQ9</f>
        <v>#REF!</v>
      </c>
      <c r="AR22" s="46" t="e">
        <f>#REF!+AR10+AR9</f>
        <v>#REF!</v>
      </c>
      <c r="AS22" s="46" t="e">
        <f>#REF!+AS10+AS9</f>
        <v>#REF!</v>
      </c>
      <c r="AT22" s="46" t="e">
        <f>#REF!+AT10+AT9</f>
        <v>#REF!</v>
      </c>
      <c r="AU22" s="46" t="e">
        <f>#REF!+AU10+AU9</f>
        <v>#REF!</v>
      </c>
      <c r="AV22" s="46" t="e">
        <f>#REF!+AV10+AV9</f>
        <v>#REF!</v>
      </c>
      <c r="AW22" s="46" t="e">
        <f>#REF!+AW10+AW9</f>
        <v>#REF!</v>
      </c>
      <c r="AX22" s="46" t="e">
        <f>#REF!+AX10+AX9</f>
        <v>#REF!</v>
      </c>
      <c r="AY22" s="46" t="e">
        <f>#REF!+AY10+AY9</f>
        <v>#REF!</v>
      </c>
      <c r="AZ22" s="46" t="e">
        <f>#REF!+AZ10+AZ9</f>
        <v>#REF!</v>
      </c>
      <c r="BA22" s="46" t="e">
        <f>#REF!+BA10+BA9</f>
        <v>#REF!</v>
      </c>
      <c r="BB22" s="46" t="e">
        <f>#REF!+BB10+BB9</f>
        <v>#REF!</v>
      </c>
      <c r="BC22" s="46" t="e">
        <f>#REF!+BC10+BC9</f>
        <v>#REF!</v>
      </c>
      <c r="BD22" s="46" t="e">
        <f>#REF!+BD10+BD9</f>
        <v>#REF!</v>
      </c>
      <c r="BE22" s="46" t="e">
        <f>#REF!+BE10+BE9</f>
        <v>#REF!</v>
      </c>
      <c r="BF22" s="46" t="e">
        <f>#REF!+BF10+BF9</f>
        <v>#REF!</v>
      </c>
      <c r="BG22" s="46" t="e">
        <f>#REF!+BG10+BG9</f>
        <v>#REF!</v>
      </c>
      <c r="BH22" s="46" t="e">
        <f>#REF!+BH10+BH9</f>
        <v>#REF!</v>
      </c>
      <c r="BI22" s="46" t="e">
        <f>#REF!+BI10+BI9</f>
        <v>#REF!</v>
      </c>
      <c r="BJ22" s="46" t="e">
        <f>#REF!+BJ10+BJ9</f>
        <v>#REF!</v>
      </c>
      <c r="BK22" s="46" t="e">
        <f>#REF!+BK10+BK9</f>
        <v>#REF!</v>
      </c>
      <c r="BL22" s="46" t="e">
        <f>#REF!+BL10+BL9</f>
        <v>#REF!</v>
      </c>
      <c r="BM22" s="46" t="e">
        <f>#REF!+BM10+BM9</f>
        <v>#REF!</v>
      </c>
      <c r="BN22" s="46" t="e">
        <f>#REF!+BN10+BN9</f>
        <v>#REF!</v>
      </c>
      <c r="BO22" s="46" t="e">
        <f>#REF!+BO10+BO9</f>
        <v>#REF!</v>
      </c>
      <c r="BP22" s="46" t="e">
        <f>#REF!+BP10+BP9</f>
        <v>#REF!</v>
      </c>
      <c r="BQ22" s="46" t="e">
        <f>#REF!+BQ10+BQ9</f>
        <v>#REF!</v>
      </c>
      <c r="BR22" s="46" t="e">
        <f>#REF!+BR10+BR9</f>
        <v>#REF!</v>
      </c>
      <c r="BS22" s="46" t="e">
        <f>#REF!+BS10+BS9</f>
        <v>#REF!</v>
      </c>
      <c r="BT22" s="46" t="e">
        <f>#REF!+BT10+BT9</f>
        <v>#REF!</v>
      </c>
      <c r="BU22" s="46" t="e">
        <f>#REF!+BU10+BU9</f>
        <v>#REF!</v>
      </c>
      <c r="BV22" s="46" t="e">
        <f>#REF!+BV10+BV9</f>
        <v>#REF!</v>
      </c>
      <c r="BW22" s="46" t="e">
        <f>#REF!+BW10+BW9</f>
        <v>#REF!</v>
      </c>
      <c r="BX22" s="46" t="e">
        <f>#REF!+BX10+BX9</f>
        <v>#REF!</v>
      </c>
      <c r="BY22" s="46" t="e">
        <f>#REF!+BY10+BY9</f>
        <v>#REF!</v>
      </c>
      <c r="BZ22" s="46" t="e">
        <f>#REF!+BZ10+BZ9</f>
        <v>#REF!</v>
      </c>
      <c r="CA22" s="46" t="e">
        <f>#REF!+CA10+CA9</f>
        <v>#REF!</v>
      </c>
      <c r="CB22" s="46" t="e">
        <f>#REF!+CB10+CB9</f>
        <v>#REF!</v>
      </c>
      <c r="CC22" s="46" t="e">
        <f>#REF!+CC10+CC9</f>
        <v>#REF!</v>
      </c>
      <c r="CD22" s="46" t="e">
        <f>#REF!+CD10+CD9</f>
        <v>#REF!</v>
      </c>
      <c r="CE22" s="46" t="e">
        <f>#REF!+CE10+CE9</f>
        <v>#REF!</v>
      </c>
      <c r="CF22" s="46" t="e">
        <f>#REF!+CF10+CF9</f>
        <v>#REF!</v>
      </c>
      <c r="CG22" s="46" t="e">
        <f>#REF!+CG10+CG9</f>
        <v>#REF!</v>
      </c>
      <c r="CH22" s="46" t="e">
        <f>#REF!+CH10+CH9</f>
        <v>#REF!</v>
      </c>
      <c r="CI22" s="46" t="e">
        <f>#REF!+CI10+CI9</f>
        <v>#REF!</v>
      </c>
      <c r="CJ22" s="46" t="e">
        <f>#REF!+CJ10+CJ9</f>
        <v>#REF!</v>
      </c>
      <c r="CK22" s="46" t="e">
        <f>#REF!+CK10+CK9</f>
        <v>#REF!</v>
      </c>
      <c r="CL22" s="46" t="e">
        <f>#REF!+CL10+CL9</f>
        <v>#REF!</v>
      </c>
      <c r="CM22" s="46" t="e">
        <f>#REF!+CM10+CM9</f>
        <v>#REF!</v>
      </c>
      <c r="CN22" s="46" t="e">
        <f>#REF!+CN10+CN9</f>
        <v>#REF!</v>
      </c>
      <c r="CO22" s="46" t="e">
        <f>#REF!+CO10+CO9</f>
        <v>#REF!</v>
      </c>
      <c r="CP22" s="46" t="e">
        <f>#REF!+CP10+CP9</f>
        <v>#REF!</v>
      </c>
      <c r="CQ22" s="46" t="e">
        <f>#REF!+CQ10+CQ9</f>
        <v>#REF!</v>
      </c>
      <c r="CR22" s="46" t="e">
        <f>#REF!+CR10+CR9</f>
        <v>#REF!</v>
      </c>
      <c r="CS22" s="46" t="e">
        <f>#REF!+CS10+CS9</f>
        <v>#REF!</v>
      </c>
      <c r="CT22" s="46" t="e">
        <f>#REF!+CT10+CT9</f>
        <v>#REF!</v>
      </c>
      <c r="CU22" s="46" t="e">
        <f>#REF!+CU10+CU9</f>
        <v>#REF!</v>
      </c>
      <c r="CV22" s="46" t="e">
        <f>#REF!+CV10+CV9</f>
        <v>#REF!</v>
      </c>
      <c r="CW22" s="46" t="e">
        <f>#REF!+CW10+CW9</f>
        <v>#REF!</v>
      </c>
      <c r="CX22" s="46" t="e">
        <f>#REF!+CX10+CX9</f>
        <v>#REF!</v>
      </c>
      <c r="CY22" s="46" t="e">
        <f>#REF!+CY10+CY9</f>
        <v>#REF!</v>
      </c>
      <c r="CZ22" s="46" t="e">
        <f>#REF!+CZ10+CZ9</f>
        <v>#REF!</v>
      </c>
      <c r="DA22" s="46" t="e">
        <f>#REF!+DA10+DA9</f>
        <v>#REF!</v>
      </c>
      <c r="DB22" s="46" t="e">
        <f>#REF!+DB10+DB9</f>
        <v>#REF!</v>
      </c>
      <c r="DC22" s="46" t="e">
        <f>#REF!+DC10+DC9</f>
        <v>#REF!</v>
      </c>
      <c r="DD22" s="46" t="e">
        <f>#REF!+DD10+DD9</f>
        <v>#REF!</v>
      </c>
      <c r="DE22" s="46" t="e">
        <f>#REF!+DE10+DE9</f>
        <v>#REF!</v>
      </c>
      <c r="DF22" s="47" t="e">
        <f>#REF!+DF10+DF9</f>
        <v>#REF!</v>
      </c>
      <c r="DG22" s="48">
        <f>DG9+DG10+DG11+DG12+DG13+DG14+DG15+DG16+DG17+DG18+DG19+DG20+DG21</f>
        <v>2800</v>
      </c>
      <c r="DH22" s="49" t="e">
        <f>#REF!+DH10+DH9</f>
        <v>#REF!</v>
      </c>
      <c r="DI22" s="50">
        <f>SUM(DI9:DI12)</f>
        <v>0</v>
      </c>
      <c r="DJ22" s="28">
        <f>SUM(DJ9:DJ20)</f>
        <v>0</v>
      </c>
    </row>
    <row r="23" spans="1:192" s="13" customFormat="1" ht="22.9" customHeight="1" thickBot="1">
      <c r="A23" s="51" t="s">
        <v>55</v>
      </c>
      <c r="B23" s="52">
        <f>B22+B8</f>
        <v>2339</v>
      </c>
      <c r="C23" s="35">
        <f>C8+C22</f>
        <v>27381</v>
      </c>
      <c r="D23" s="33">
        <f t="shared" ref="D23:J23" si="9">D22+D8</f>
        <v>427</v>
      </c>
      <c r="E23" s="33">
        <f t="shared" si="9"/>
        <v>416</v>
      </c>
      <c r="F23" s="53">
        <f t="shared" si="9"/>
        <v>396</v>
      </c>
      <c r="G23" s="53">
        <f t="shared" si="9"/>
        <v>368</v>
      </c>
      <c r="H23" s="33">
        <f t="shared" si="9"/>
        <v>440</v>
      </c>
      <c r="I23" s="33">
        <f t="shared" si="9"/>
        <v>427</v>
      </c>
      <c r="J23" s="76">
        <f t="shared" si="9"/>
        <v>27710</v>
      </c>
      <c r="K23" s="77">
        <f t="shared" si="4"/>
        <v>92.740046838407494</v>
      </c>
      <c r="L23" s="31">
        <f>H23*3.4/F23</f>
        <v>3.7777777777777777</v>
      </c>
      <c r="M23" s="54">
        <f>(M8+M22)/2</f>
        <v>3.1986111111111111</v>
      </c>
      <c r="N23" s="55">
        <f>D23/B23*100</f>
        <v>18.255664814023088</v>
      </c>
      <c r="O23" s="55">
        <v>16.5</v>
      </c>
      <c r="P23" s="56">
        <f>P22+P8</f>
        <v>440</v>
      </c>
      <c r="Q23" s="33">
        <f>Q22+Q8</f>
        <v>71</v>
      </c>
      <c r="R23" s="33">
        <f>R22+R8</f>
        <v>12</v>
      </c>
      <c r="S23" s="33">
        <f>S8+S22</f>
        <v>101</v>
      </c>
      <c r="T23" s="33">
        <f>T8+T22</f>
        <v>39</v>
      </c>
      <c r="U23" s="33">
        <f>U8+U22</f>
        <v>289</v>
      </c>
      <c r="V23" s="34"/>
      <c r="W23" s="33">
        <f>W8+W22</f>
        <v>664</v>
      </c>
      <c r="X23" s="55">
        <v>23.1</v>
      </c>
      <c r="Y23" s="57"/>
      <c r="Z23" s="57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7"/>
      <c r="AS23" s="57"/>
      <c r="AT23" s="57"/>
      <c r="AU23" s="57"/>
      <c r="AV23" s="57"/>
      <c r="AW23" s="57"/>
      <c r="AX23" s="57"/>
      <c r="AY23" s="57"/>
      <c r="AZ23" s="57"/>
      <c r="BA23" s="57"/>
      <c r="BB23" s="57"/>
      <c r="BC23" s="57"/>
      <c r="BD23" s="57"/>
      <c r="BE23" s="57"/>
      <c r="BF23" s="57"/>
      <c r="BG23" s="57"/>
      <c r="BH23" s="57"/>
      <c r="BI23" s="57"/>
      <c r="BJ23" s="57"/>
      <c r="BK23" s="57"/>
      <c r="BL23" s="57"/>
      <c r="BM23" s="57"/>
      <c r="BN23" s="57"/>
      <c r="BO23" s="57"/>
      <c r="BP23" s="57"/>
      <c r="BQ23" s="57"/>
      <c r="BR23" s="57"/>
      <c r="BS23" s="57"/>
      <c r="BT23" s="57"/>
      <c r="BU23" s="57"/>
      <c r="BV23" s="57"/>
      <c r="BW23" s="57"/>
      <c r="BX23" s="57"/>
      <c r="BY23" s="57"/>
      <c r="BZ23" s="57"/>
      <c r="CA23" s="57"/>
      <c r="CB23" s="57"/>
      <c r="CC23" s="57"/>
      <c r="CD23" s="57"/>
      <c r="CE23" s="57"/>
      <c r="CF23" s="57"/>
      <c r="CG23" s="57"/>
      <c r="CH23" s="57"/>
      <c r="CI23" s="57"/>
      <c r="CJ23" s="57"/>
      <c r="CK23" s="57"/>
      <c r="CL23" s="57"/>
      <c r="CM23" s="57"/>
      <c r="CN23" s="57"/>
      <c r="CO23" s="57"/>
      <c r="CP23" s="57"/>
      <c r="CQ23" s="57"/>
      <c r="CR23" s="57"/>
      <c r="CS23" s="57"/>
      <c r="CT23" s="57"/>
      <c r="CU23" s="57"/>
      <c r="CV23" s="57"/>
      <c r="CW23" s="57"/>
      <c r="CX23" s="57"/>
      <c r="CY23" s="57"/>
      <c r="CZ23" s="57"/>
      <c r="DA23" s="57"/>
      <c r="DB23" s="57"/>
      <c r="DC23" s="57"/>
      <c r="DD23" s="57"/>
      <c r="DE23" s="57"/>
      <c r="DF23" s="57"/>
      <c r="DG23" s="58">
        <f>DG22+DG8</f>
        <v>6350</v>
      </c>
      <c r="DH23" s="59" t="e">
        <f>DH22+DH8</f>
        <v>#REF!</v>
      </c>
      <c r="DI23" s="60" t="e">
        <f>DI22+DI8</f>
        <v>#REF!</v>
      </c>
      <c r="DJ23" s="61">
        <f>DJ22+DJ8</f>
        <v>0</v>
      </c>
      <c r="DK23" s="36"/>
      <c r="DL23" s="36"/>
      <c r="DM23" s="36"/>
      <c r="DN23" s="36"/>
      <c r="DO23" s="36"/>
      <c r="DP23" s="36"/>
      <c r="DQ23" s="36"/>
      <c r="DR23" s="36"/>
      <c r="DS23" s="36"/>
      <c r="DT23" s="36"/>
      <c r="DU23" s="36"/>
      <c r="DV23" s="36"/>
      <c r="DW23" s="36"/>
      <c r="DX23" s="36"/>
      <c r="DY23" s="36"/>
      <c r="DZ23" s="36"/>
      <c r="EA23" s="36"/>
      <c r="EB23" s="36"/>
      <c r="EC23" s="36"/>
      <c r="ED23" s="36"/>
      <c r="EE23" s="36"/>
      <c r="EF23" s="36"/>
      <c r="EG23" s="36"/>
      <c r="EH23" s="36"/>
      <c r="EI23" s="36"/>
      <c r="EJ23" s="36"/>
      <c r="EK23" s="36"/>
      <c r="EL23" s="36"/>
      <c r="EM23" s="36"/>
      <c r="EN23" s="36"/>
      <c r="EO23" s="36"/>
      <c r="EP23" s="36"/>
      <c r="EQ23" s="36"/>
      <c r="ER23" s="36"/>
      <c r="ES23" s="36"/>
      <c r="ET23" s="36"/>
      <c r="EU23" s="36"/>
      <c r="EV23" s="36"/>
      <c r="EW23" s="36"/>
      <c r="EX23" s="36"/>
      <c r="EY23" s="36"/>
      <c r="EZ23" s="36"/>
      <c r="FA23" s="36"/>
      <c r="FB23" s="36"/>
      <c r="FC23" s="36"/>
      <c r="FD23" s="36"/>
      <c r="FE23" s="36"/>
      <c r="FF23" s="36"/>
      <c r="FG23" s="36"/>
      <c r="FH23" s="36"/>
      <c r="FI23" s="36"/>
      <c r="FJ23" s="36"/>
      <c r="FK23" s="36"/>
      <c r="FL23" s="36"/>
      <c r="FM23" s="36"/>
      <c r="FN23" s="36"/>
      <c r="FO23" s="36"/>
      <c r="FP23" s="36"/>
      <c r="FQ23" s="36"/>
      <c r="FR23" s="36"/>
      <c r="FS23" s="36"/>
      <c r="FT23" s="36"/>
      <c r="FU23" s="36"/>
      <c r="FV23" s="36"/>
      <c r="FW23" s="36"/>
      <c r="FX23" s="36"/>
      <c r="FY23" s="36"/>
      <c r="FZ23" s="36"/>
      <c r="GA23" s="36"/>
      <c r="GB23" s="36"/>
      <c r="GC23" s="36"/>
      <c r="GD23" s="36"/>
      <c r="GE23" s="36"/>
      <c r="GF23" s="36"/>
      <c r="GG23" s="36"/>
      <c r="GH23" s="36"/>
      <c r="GI23" s="36"/>
      <c r="GJ23" s="36"/>
    </row>
    <row r="24" spans="1:192" ht="23.25" customHeight="1">
      <c r="A24" s="12" t="s">
        <v>43</v>
      </c>
      <c r="B24" s="20" t="s">
        <v>56</v>
      </c>
      <c r="C24" s="21"/>
      <c r="D24" s="138">
        <f>D23-E23</f>
        <v>11</v>
      </c>
      <c r="E24" s="139"/>
      <c r="F24" s="138">
        <f>F23-G23</f>
        <v>28</v>
      </c>
      <c r="G24" s="139"/>
      <c r="H24" s="140">
        <f>H23-I23</f>
        <v>13</v>
      </c>
      <c r="I24" s="141"/>
      <c r="J24" s="88"/>
      <c r="K24" s="78"/>
      <c r="L24" s="22"/>
      <c r="M24" s="22"/>
      <c r="N24" s="22"/>
      <c r="O24" s="22"/>
      <c r="P24" s="23"/>
      <c r="Q24" s="24" t="s">
        <v>72</v>
      </c>
      <c r="R24" s="24" t="s">
        <v>47</v>
      </c>
      <c r="S24" s="24" t="s">
        <v>73</v>
      </c>
      <c r="T24" s="24" t="s">
        <v>71</v>
      </c>
      <c r="U24" s="24" t="s">
        <v>74</v>
      </c>
      <c r="V24" s="24"/>
      <c r="W24" s="25">
        <v>593</v>
      </c>
      <c r="X24" s="26">
        <v>22.2</v>
      </c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9">
        <v>6600</v>
      </c>
      <c r="DH24" s="27"/>
      <c r="DI24" s="27"/>
      <c r="DJ24" s="28">
        <v>0</v>
      </c>
    </row>
    <row r="25" spans="1:192" ht="15.75" customHeight="1">
      <c r="B25" s="14"/>
      <c r="C25" s="2"/>
      <c r="D25" s="2"/>
      <c r="E25" s="2"/>
      <c r="F25" s="2"/>
      <c r="G25" s="2"/>
      <c r="H25" s="2"/>
      <c r="I25" s="2"/>
      <c r="J25" s="2"/>
      <c r="K25" s="1" t="s">
        <v>23</v>
      </c>
      <c r="L25" s="1" t="s">
        <v>35</v>
      </c>
      <c r="M25" s="1" t="s">
        <v>23</v>
      </c>
      <c r="N25" s="1"/>
      <c r="O25" s="1"/>
      <c r="P25" s="1"/>
      <c r="Q25" s="13"/>
      <c r="R25" s="15"/>
      <c r="S25" s="2"/>
      <c r="T25" s="2"/>
      <c r="U25" s="2"/>
      <c r="V25" s="2"/>
      <c r="W25" s="2"/>
      <c r="X25" s="16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19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23</v>
      </c>
      <c r="L26" s="1" t="s">
        <v>32</v>
      </c>
      <c r="M26" s="1" t="s">
        <v>36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23</v>
      </c>
      <c r="K27" s="1" t="s">
        <v>23</v>
      </c>
      <c r="L27" s="1"/>
      <c r="M27" s="1" t="s">
        <v>23</v>
      </c>
      <c r="N27" s="1"/>
      <c r="O27" s="1" t="s">
        <v>23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23</v>
      </c>
      <c r="C28" s="2"/>
      <c r="D28" s="2"/>
      <c r="E28" s="2"/>
      <c r="F28" s="2"/>
      <c r="G28" s="2"/>
      <c r="H28" s="2"/>
      <c r="I28" s="2" t="s">
        <v>23</v>
      </c>
      <c r="J28" s="2"/>
      <c r="K28" s="2"/>
      <c r="L28" s="2"/>
      <c r="M28" s="2"/>
      <c r="N28" s="2"/>
      <c r="O28" s="2" t="s">
        <v>23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33</v>
      </c>
      <c r="O29" s="2" t="s">
        <v>34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38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38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38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38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38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38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38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38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38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38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38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38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38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38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38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38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38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38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38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38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38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38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38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38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38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38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38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38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38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38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38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38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38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38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38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38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38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38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38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38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38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38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38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38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38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38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38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38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38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38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38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38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38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38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38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38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38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38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38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38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38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38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38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38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38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38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38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38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38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38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38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38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38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38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38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38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38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38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38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38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38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38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38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38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38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38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38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38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38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38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38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38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38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38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38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38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38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38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38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38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38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38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38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38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38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38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38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38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38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38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38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38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38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38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38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38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38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38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38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38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38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38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38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38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38</v>
      </c>
    </row>
    <row r="236" spans="2:24">
      <c r="C236" s="7" t="s">
        <v>38</v>
      </c>
    </row>
  </sheetData>
  <mergeCells count="26"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2024-03-07T02:58:41Z</cp:lastPrinted>
  <dcterms:created xsi:type="dcterms:W3CDTF">2020-08-31T08:55:27Z</dcterms:created>
  <dcterms:modified xsi:type="dcterms:W3CDTF">2024-03-07T03:04:36Z</dcterms:modified>
</cp:coreProperties>
</file>