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<sst xmlns="http://schemas.openxmlformats.org/spreadsheetml/2006/main" count="227" uniqueCount="75">
  <si>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</si>
  <si>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</si>
  <si>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</si>
  <si>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</si>
  <si>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</si>
  <si>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</si>
  <si>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</si>
  <si>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</si>
  <si>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</si>
  <si>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</si>
  <si>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</si>
  <si>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</si>
  <si>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</si>
  <si>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</si>
  <si>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</si>
  <si>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</si>
  <si>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</si>
  <si>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</si>
  <si>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</si>
  <si>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</si>
  <si>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</si>
  <si>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</si>
  <si>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</si>
  <si>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</si>
  <si>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</si>
  <si>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</si>
  <si>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</si>
  <si>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</si>
  <si>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</si>
  <si>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</si>
  <si>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</si>
  <si>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</si>
  <si>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</si>
  <si>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</si>
  <si>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</si>
  <si>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</si>
  <si>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</si>
  <si>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</si>
  <si>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</si>
  <si>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</si>
  <si>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</si>
  <si>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</si>
  <si>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</si>
  <si>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</si>
  <si>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</si>
  <si>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</si>
  <si>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</si>
  <si>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</si>
  <si>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</si>
  <si>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</si>
  <si>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</si>
  <si>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</si>
  <si>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</si>
  <si>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</si>
  <si>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</si>
  <si>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</si>
  <si>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</si>
  <si>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</si>
  <si>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</si>
  <si>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</si>
  <si>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</si>
  <si>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</si>
  <si>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</si>
  <si>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</si>
  <si>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</si>
  <si>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</si>
  <si>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</si>
  <si>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</si>
  <si>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</si>
  <si>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6</t>
  </si>
  <si>
    <t>390</t>
  </si>
  <si>
    <t>5</t>
  </si>
  <si>
    <t>14</t>
  </si>
  <si>
    <t>3,36</t>
  </si>
  <si>
    <t xml:space="preserve">СВОДКА ПО НАДОЮ МОЛОКА ЗА  06.05.2024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</si>
</sst>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O25" sqref="DO2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0" t="s">
        <v>74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</row>
    <row r="2" spans="1:192" ht="12.75" customHeight="1">
      <c r="A2" s="161" t="s">
        <v>23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49" t="s">
        <v>0</v>
      </c>
      <c r="B4" s="162" t="s">
        <v>1</v>
      </c>
      <c r="C4" s="164" t="s">
        <v>49</v>
      </c>
      <c r="D4" s="153" t="s">
        <v>2</v>
      </c>
      <c r="E4" s="154"/>
      <c r="F4" s="154"/>
      <c r="G4" s="154"/>
      <c r="H4" s="154"/>
      <c r="I4" s="155"/>
      <c r="J4" s="149" t="s">
        <v>53</v>
      </c>
      <c r="K4" s="156" t="s">
        <v>3</v>
      </c>
      <c r="L4" s="149" t="s">
        <v>4</v>
      </c>
      <c r="M4" s="149" t="s">
        <v>5</v>
      </c>
      <c r="N4" s="170" t="s">
        <v>6</v>
      </c>
      <c r="O4" s="171"/>
      <c r="P4" s="149" t="s">
        <v>37</v>
      </c>
      <c r="Q4" s="151" t="s">
        <v>7</v>
      </c>
      <c r="R4" s="152"/>
      <c r="S4" s="153" t="s">
        <v>8</v>
      </c>
      <c r="T4" s="154"/>
      <c r="U4" s="155"/>
      <c r="V4" s="156" t="s">
        <v>9</v>
      </c>
      <c r="W4" s="158" t="s">
        <v>62</v>
      </c>
      <c r="X4" s="159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7" t="s">
        <v>10</v>
      </c>
      <c r="DH4" s="147" t="s">
        <v>10</v>
      </c>
      <c r="DI4" s="165" t="s">
        <v>11</v>
      </c>
      <c r="DJ4" s="167" t="s">
        <v>41</v>
      </c>
    </row>
    <row r="5" spans="1:192" ht="53.25" customHeight="1" thickBot="1">
      <c r="A5" s="150"/>
      <c r="B5" s="163"/>
      <c r="C5" s="164"/>
      <c r="D5" s="168" t="s">
        <v>50</v>
      </c>
      <c r="E5" s="169"/>
      <c r="F5" s="168" t="s">
        <v>51</v>
      </c>
      <c r="G5" s="169"/>
      <c r="H5" s="168" t="s">
        <v>52</v>
      </c>
      <c r="I5" s="169"/>
      <c r="J5" s="150"/>
      <c r="K5" s="157"/>
      <c r="L5" s="150"/>
      <c r="M5" s="150"/>
      <c r="N5" s="79" t="s">
        <v>54</v>
      </c>
      <c r="O5" s="79" t="s">
        <v>43</v>
      </c>
      <c r="P5" s="150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57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8"/>
      <c r="DH5" s="148"/>
      <c r="DI5" s="166"/>
      <c r="DJ5" s="167"/>
    </row>
    <row r="6" spans="1:192" s="109" customFormat="1" ht="32.25" customHeight="1" thickBot="1">
      <c r="A6" s="89" t="s">
        <v>18</v>
      </c>
      <c r="B6" s="90">
        <v>970</v>
      </c>
      <c r="C6" s="91">
        <v>36620</v>
      </c>
      <c r="D6" s="92">
        <v>283</v>
      </c>
      <c r="E6" s="92">
        <v>267</v>
      </c>
      <c r="F6" s="92">
        <v>268</v>
      </c>
      <c r="G6" s="92">
        <v>243</v>
      </c>
      <c r="H6" s="92">
        <v>296</v>
      </c>
      <c r="I6" s="92">
        <v>294</v>
      </c>
      <c r="J6" s="91">
        <v>38500</v>
      </c>
      <c r="K6" s="93">
        <v>94</v>
      </c>
      <c r="L6" s="94">
        <v>3.7</v>
      </c>
      <c r="M6" s="95" t="s">
        <v>73</v>
      </c>
      <c r="N6" s="96">
        <v>29.2</v>
      </c>
      <c r="O6" s="97">
        <v>28.1</v>
      </c>
      <c r="P6" s="92">
        <f>H6</f>
        <v>296</v>
      </c>
      <c r="Q6" s="98">
        <v>9</v>
      </c>
      <c r="R6" s="99"/>
      <c r="S6" s="100">
        <v>26</v>
      </c>
      <c r="T6" s="101"/>
      <c r="U6" s="102">
        <v>285</v>
      </c>
      <c r="V6" s="103"/>
      <c r="W6" s="92">
        <v>300</v>
      </c>
      <c r="X6" s="97">
        <v>33.9</v>
      </c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5">
        <v>5400</v>
      </c>
      <c r="DH6" s="106"/>
      <c r="DI6" s="107"/>
      <c r="DJ6" s="106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</row>
    <row r="7" spans="1:192" s="109" customFormat="1" ht="28.5" customHeight="1" thickBot="1">
      <c r="A7" s="89" t="s">
        <v>20</v>
      </c>
      <c r="B7" s="90">
        <v>162</v>
      </c>
      <c r="C7" s="110">
        <v>1712</v>
      </c>
      <c r="D7" s="92">
        <v>17</v>
      </c>
      <c r="E7" s="92">
        <v>22</v>
      </c>
      <c r="F7" s="92">
        <v>15</v>
      </c>
      <c r="G7" s="92">
        <v>21</v>
      </c>
      <c r="H7" s="92">
        <v>16</v>
      </c>
      <c r="I7" s="92">
        <v>22</v>
      </c>
      <c r="J7" s="91">
        <v>1477</v>
      </c>
      <c r="K7" s="93">
        <f>F7/D7*100</f>
        <v>88.235294117647058</v>
      </c>
      <c r="L7" s="94">
        <v>3.8</v>
      </c>
      <c r="M7" s="95" t="s">
        <v>21</v>
      </c>
      <c r="N7" s="96">
        <f>D7/B7*100</f>
        <v>10.493827160493826</v>
      </c>
      <c r="O7" s="97">
        <v>8.8000000000000007</v>
      </c>
      <c r="P7" s="92">
        <f>H7</f>
        <v>16</v>
      </c>
      <c r="Q7" s="98"/>
      <c r="R7" s="99"/>
      <c r="S7" s="100">
        <v>5</v>
      </c>
      <c r="T7" s="101"/>
      <c r="U7" s="102"/>
      <c r="V7" s="103"/>
      <c r="W7" s="92">
        <v>38</v>
      </c>
      <c r="X7" s="97">
        <v>16.2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11">
        <v>1700</v>
      </c>
      <c r="DH7" s="106"/>
      <c r="DI7" s="107"/>
      <c r="DJ7" s="106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</row>
    <row r="8" spans="1:192" s="13" customFormat="1" ht="25.5" customHeight="1" thickBot="1">
      <c r="A8" s="81" t="s">
        <v>22</v>
      </c>
      <c r="B8" s="82">
        <f t="shared" ref="B8:J8" si="0">B6+B7</f>
        <v>1132</v>
      </c>
      <c r="C8" s="83">
        <f>C7+C6</f>
        <v>38332</v>
      </c>
      <c r="D8" s="84">
        <f t="shared" si="0"/>
        <v>300</v>
      </c>
      <c r="E8" s="33">
        <f t="shared" si="0"/>
        <v>289</v>
      </c>
      <c r="F8" s="33">
        <f>F6+F7</f>
        <v>283</v>
      </c>
      <c r="G8" s="33">
        <f t="shared" si="0"/>
        <v>264</v>
      </c>
      <c r="H8" s="33">
        <f t="shared" si="0"/>
        <v>312</v>
      </c>
      <c r="I8" s="33">
        <f t="shared" si="0"/>
        <v>316</v>
      </c>
      <c r="J8" s="82">
        <f t="shared" si="0"/>
        <v>39977</v>
      </c>
      <c r="K8" s="85">
        <f>F8/D8*100</f>
        <v>94.333333333333343</v>
      </c>
      <c r="L8" s="31">
        <f>H8*3.4/F8</f>
        <v>3.7484098939929327</v>
      </c>
      <c r="M8" s="86">
        <f>(M6+M7)/2</f>
        <v>3.2549999999999999</v>
      </c>
      <c r="N8" s="87">
        <f>D8/B8*100</f>
        <v>26.501766784452297</v>
      </c>
      <c r="O8" s="87">
        <v>24.1</v>
      </c>
      <c r="P8" s="33">
        <f t="shared" ref="P8:U8" si="1">P6+P7</f>
        <v>312</v>
      </c>
      <c r="Q8" s="33">
        <f t="shared" si="1"/>
        <v>9</v>
      </c>
      <c r="R8" s="33">
        <f t="shared" si="1"/>
        <v>0</v>
      </c>
      <c r="S8" s="33">
        <f>S6+S7</f>
        <v>31</v>
      </c>
      <c r="T8" s="33">
        <f t="shared" si="1"/>
        <v>0</v>
      </c>
      <c r="U8" s="33">
        <f t="shared" si="1"/>
        <v>285</v>
      </c>
      <c r="V8" s="34"/>
      <c r="W8" s="33">
        <f>W6+W7</f>
        <v>338</v>
      </c>
      <c r="X8" s="87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7100</v>
      </c>
      <c r="DH8" s="33" t="e">
        <f>DH6+#REF!+#REF!+DH7</f>
        <v>#REF!</v>
      </c>
      <c r="DI8" s="88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s="109" customFormat="1" ht="21.75" customHeight="1" thickBot="1">
      <c r="A9" s="112" t="s">
        <v>47</v>
      </c>
      <c r="B9" s="91">
        <v>330</v>
      </c>
      <c r="C9" s="113">
        <v>6088</v>
      </c>
      <c r="D9" s="100">
        <v>57</v>
      </c>
      <c r="E9" s="100">
        <v>65</v>
      </c>
      <c r="F9" s="100">
        <v>49</v>
      </c>
      <c r="G9" s="100">
        <v>47</v>
      </c>
      <c r="H9" s="100">
        <v>52</v>
      </c>
      <c r="I9" s="100">
        <v>53</v>
      </c>
      <c r="J9" s="91">
        <v>5623</v>
      </c>
      <c r="K9" s="114">
        <v>86</v>
      </c>
      <c r="L9" s="94">
        <v>3.6</v>
      </c>
      <c r="M9" s="115">
        <v>3.3</v>
      </c>
      <c r="N9" s="96">
        <v>17.3</v>
      </c>
      <c r="O9" s="97">
        <v>15.9</v>
      </c>
      <c r="P9" s="92">
        <f t="shared" ref="P9:P12" si="2">H9</f>
        <v>52</v>
      </c>
      <c r="Q9" s="98"/>
      <c r="R9" s="92"/>
      <c r="S9" s="116" t="s">
        <v>69</v>
      </c>
      <c r="T9" s="117"/>
      <c r="U9" s="118" t="s">
        <v>68</v>
      </c>
      <c r="V9" s="103"/>
      <c r="W9" s="116" t="s">
        <v>63</v>
      </c>
      <c r="X9" s="97">
        <v>22.5</v>
      </c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1">
        <v>3100</v>
      </c>
      <c r="DH9" s="106"/>
      <c r="DI9" s="107"/>
      <c r="DJ9" s="120"/>
      <c r="DK9" s="108"/>
      <c r="DL9" s="121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</row>
    <row r="10" spans="1:192" s="109" customFormat="1" ht="21.75" customHeight="1" thickBot="1">
      <c r="A10" s="112" t="s">
        <v>31</v>
      </c>
      <c r="B10" s="113">
        <v>118</v>
      </c>
      <c r="C10" s="113">
        <v>1754</v>
      </c>
      <c r="D10" s="122">
        <v>17</v>
      </c>
      <c r="E10" s="122">
        <v>15</v>
      </c>
      <c r="F10" s="122">
        <v>16</v>
      </c>
      <c r="G10" s="122">
        <v>14</v>
      </c>
      <c r="H10" s="122">
        <v>16</v>
      </c>
      <c r="I10" s="100">
        <v>15</v>
      </c>
      <c r="J10" s="91">
        <v>1660</v>
      </c>
      <c r="K10" s="114">
        <f>F10/D10*100</f>
        <v>94.117647058823522</v>
      </c>
      <c r="L10" s="94">
        <v>3.8</v>
      </c>
      <c r="M10" s="123" t="s">
        <v>29</v>
      </c>
      <c r="N10" s="96">
        <f>D10/B10*100</f>
        <v>14.40677966101695</v>
      </c>
      <c r="O10" s="124">
        <v>13.6</v>
      </c>
      <c r="P10" s="92">
        <f>H10</f>
        <v>16</v>
      </c>
      <c r="Q10" s="125"/>
      <c r="R10" s="126"/>
      <c r="S10" s="127"/>
      <c r="T10" s="128"/>
      <c r="U10" s="129" t="s">
        <v>61</v>
      </c>
      <c r="V10" s="103"/>
      <c r="W10" s="127" t="s">
        <v>64</v>
      </c>
      <c r="X10" s="130">
        <v>20.5</v>
      </c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11"/>
      <c r="DH10" s="106"/>
      <c r="DI10" s="107"/>
      <c r="DJ10" s="120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</row>
    <row r="11" spans="1:192" s="109" customFormat="1" ht="22.5" customHeight="1" thickBot="1">
      <c r="A11" s="131" t="s">
        <v>24</v>
      </c>
      <c r="B11" s="113">
        <v>171</v>
      </c>
      <c r="C11" s="113">
        <v>3882</v>
      </c>
      <c r="D11" s="122">
        <v>32</v>
      </c>
      <c r="E11" s="122">
        <v>32</v>
      </c>
      <c r="F11" s="122">
        <v>29</v>
      </c>
      <c r="G11" s="122">
        <v>29</v>
      </c>
      <c r="H11" s="122">
        <v>32</v>
      </c>
      <c r="I11" s="100">
        <v>33</v>
      </c>
      <c r="J11" s="91">
        <v>3781</v>
      </c>
      <c r="K11" s="114">
        <f>F11/D11*100</f>
        <v>90.625</v>
      </c>
      <c r="L11" s="94">
        <f t="shared" ref="L11:L19" si="3">H11*3.4/F11</f>
        <v>3.7517241379310344</v>
      </c>
      <c r="M11" s="123" t="s">
        <v>45</v>
      </c>
      <c r="N11" s="96">
        <f>D11/B11*100</f>
        <v>18.71345029239766</v>
      </c>
      <c r="O11" s="97">
        <v>20.399999999999999</v>
      </c>
      <c r="P11" s="92">
        <f t="shared" si="2"/>
        <v>32</v>
      </c>
      <c r="Q11" s="132">
        <v>6</v>
      </c>
      <c r="R11" s="132"/>
      <c r="S11" s="127" t="s">
        <v>71</v>
      </c>
      <c r="T11" s="128" t="s">
        <v>60</v>
      </c>
      <c r="U11" s="128" t="s">
        <v>61</v>
      </c>
      <c r="V11" s="127"/>
      <c r="W11" s="127" t="s">
        <v>65</v>
      </c>
      <c r="X11" s="130">
        <v>24.8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4"/>
      <c r="DG11" s="135">
        <v>3600</v>
      </c>
      <c r="DH11" s="136"/>
      <c r="DI11" s="107"/>
      <c r="DJ11" s="120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</row>
    <row r="12" spans="1:192" s="109" customFormat="1" ht="23.25" customHeight="1" thickBot="1">
      <c r="A12" s="112" t="s">
        <v>25</v>
      </c>
      <c r="B12" s="91">
        <v>110</v>
      </c>
      <c r="C12" s="91">
        <v>1677</v>
      </c>
      <c r="D12" s="100">
        <v>15</v>
      </c>
      <c r="E12" s="100">
        <v>14</v>
      </c>
      <c r="F12" s="100">
        <v>14</v>
      </c>
      <c r="G12" s="100">
        <v>12</v>
      </c>
      <c r="H12" s="100">
        <v>14</v>
      </c>
      <c r="I12" s="100">
        <v>12</v>
      </c>
      <c r="J12" s="91">
        <v>1621</v>
      </c>
      <c r="K12" s="114">
        <f t="shared" ref="K12:K23" si="4">F12/D12*100</f>
        <v>93.333333333333329</v>
      </c>
      <c r="L12" s="94">
        <f t="shared" si="3"/>
        <v>3.4</v>
      </c>
      <c r="M12" s="123" t="s">
        <v>19</v>
      </c>
      <c r="N12" s="96">
        <f>D12/B12*100</f>
        <v>13.636363636363635</v>
      </c>
      <c r="O12" s="97">
        <v>13.3</v>
      </c>
      <c r="P12" s="92">
        <f t="shared" si="2"/>
        <v>14</v>
      </c>
      <c r="Q12" s="92"/>
      <c r="R12" s="92"/>
      <c r="S12" s="116" t="s">
        <v>30</v>
      </c>
      <c r="T12" s="117"/>
      <c r="U12" s="117" t="s">
        <v>60</v>
      </c>
      <c r="V12" s="116"/>
      <c r="W12" s="116" t="s">
        <v>66</v>
      </c>
      <c r="X12" s="97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11"/>
      <c r="DH12" s="106"/>
      <c r="DI12" s="107"/>
      <c r="DJ12" s="120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</row>
    <row r="13" spans="1:192" s="109" customFormat="1" ht="24.75" hidden="1" customHeight="1" thickBot="1">
      <c r="A13" s="112"/>
      <c r="B13" s="91"/>
      <c r="C13" s="91"/>
      <c r="D13" s="100"/>
      <c r="E13" s="100"/>
      <c r="F13" s="100"/>
      <c r="G13" s="100"/>
      <c r="H13" s="100"/>
      <c r="I13" s="100"/>
      <c r="J13" s="91"/>
      <c r="K13" s="114"/>
      <c r="L13" s="94"/>
      <c r="M13" s="123"/>
      <c r="N13" s="96"/>
      <c r="O13" s="97"/>
      <c r="P13" s="92"/>
      <c r="Q13" s="92"/>
      <c r="R13" s="92"/>
      <c r="S13" s="116"/>
      <c r="T13" s="117"/>
      <c r="U13" s="117"/>
      <c r="V13" s="116"/>
      <c r="W13" s="116"/>
      <c r="X13" s="97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11"/>
      <c r="DH13" s="137"/>
      <c r="DI13" s="138"/>
      <c r="DJ13" s="120"/>
      <c r="DK13" s="108"/>
      <c r="DL13" s="108"/>
      <c r="DM13" s="108"/>
      <c r="DN13" s="139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</row>
    <row r="14" spans="1:192" s="109" customFormat="1" ht="24.75" customHeight="1" thickBot="1">
      <c r="A14" s="112" t="s">
        <v>26</v>
      </c>
      <c r="B14" s="91">
        <v>185</v>
      </c>
      <c r="C14" s="91">
        <v>2151</v>
      </c>
      <c r="D14" s="100">
        <v>19</v>
      </c>
      <c r="E14" s="100">
        <v>18</v>
      </c>
      <c r="F14" s="100">
        <v>17</v>
      </c>
      <c r="G14" s="100">
        <v>16</v>
      </c>
      <c r="H14" s="100">
        <v>17</v>
      </c>
      <c r="I14" s="100">
        <v>16</v>
      </c>
      <c r="J14" s="91">
        <v>1902</v>
      </c>
      <c r="K14" s="114">
        <f t="shared" si="4"/>
        <v>89.473684210526315</v>
      </c>
      <c r="L14" s="94">
        <f>H14*3.4/F14</f>
        <v>3.4</v>
      </c>
      <c r="M14" s="123" t="s">
        <v>27</v>
      </c>
      <c r="N14" s="96">
        <f>D14/B14*100</f>
        <v>10.27027027027027</v>
      </c>
      <c r="O14" s="97">
        <v>9</v>
      </c>
      <c r="P14" s="92">
        <f>H14</f>
        <v>17</v>
      </c>
      <c r="Q14" s="92"/>
      <c r="R14" s="92"/>
      <c r="S14" s="116" t="s">
        <v>60</v>
      </c>
      <c r="T14" s="117"/>
      <c r="U14" s="117" t="s">
        <v>59</v>
      </c>
      <c r="V14" s="116"/>
      <c r="W14" s="116" t="s">
        <v>64</v>
      </c>
      <c r="X14" s="97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11"/>
      <c r="DH14" s="137"/>
      <c r="DI14" s="138"/>
      <c r="DJ14" s="120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</row>
    <row r="15" spans="1:192" s="109" customFormat="1" ht="24" hidden="1" customHeight="1" thickBot="1">
      <c r="A15" s="112" t="s">
        <v>57</v>
      </c>
      <c r="B15" s="91">
        <v>0</v>
      </c>
      <c r="C15" s="91">
        <v>0</v>
      </c>
      <c r="D15" s="100">
        <v>0</v>
      </c>
      <c r="E15" s="100">
        <v>5</v>
      </c>
      <c r="F15" s="100">
        <v>0</v>
      </c>
      <c r="G15" s="100">
        <v>4</v>
      </c>
      <c r="H15" s="100">
        <v>0</v>
      </c>
      <c r="I15" s="100">
        <v>4</v>
      </c>
      <c r="J15" s="91">
        <v>0</v>
      </c>
      <c r="K15" s="114">
        <v>0</v>
      </c>
      <c r="L15" s="94">
        <v>0</v>
      </c>
      <c r="M15" s="123" t="s">
        <v>58</v>
      </c>
      <c r="N15" s="96">
        <v>0</v>
      </c>
      <c r="O15" s="97">
        <v>4.3</v>
      </c>
      <c r="P15" s="92">
        <f t="shared" ref="P15" si="5">H15</f>
        <v>0</v>
      </c>
      <c r="Q15" s="92"/>
      <c r="R15" s="92"/>
      <c r="S15" s="116"/>
      <c r="T15" s="117"/>
      <c r="U15" s="117"/>
      <c r="V15" s="116" t="s">
        <v>23</v>
      </c>
      <c r="W15" s="116"/>
      <c r="X15" s="97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11"/>
      <c r="DH15" s="137"/>
      <c r="DI15" s="138"/>
      <c r="DJ15" s="120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</row>
    <row r="16" spans="1:192" s="109" customFormat="1" ht="20.25" customHeight="1" thickBot="1">
      <c r="A16" s="112" t="s">
        <v>46</v>
      </c>
      <c r="B16" s="90">
        <v>24</v>
      </c>
      <c r="C16" s="90">
        <v>130</v>
      </c>
      <c r="D16" s="92">
        <v>2</v>
      </c>
      <c r="E16" s="92">
        <v>2</v>
      </c>
      <c r="F16" s="92">
        <v>2</v>
      </c>
      <c r="G16" s="92">
        <v>2</v>
      </c>
      <c r="H16" s="92">
        <v>2</v>
      </c>
      <c r="I16" s="92">
        <v>2</v>
      </c>
      <c r="J16" s="91">
        <v>130</v>
      </c>
      <c r="K16" s="114">
        <f t="shared" si="4"/>
        <v>100</v>
      </c>
      <c r="L16" s="94">
        <f t="shared" si="3"/>
        <v>3.4</v>
      </c>
      <c r="M16" s="123" t="s">
        <v>44</v>
      </c>
      <c r="N16" s="96">
        <f t="shared" ref="N16:N22" si="6">D16/B16*100</f>
        <v>8.3333333333333321</v>
      </c>
      <c r="O16" s="97">
        <v>10</v>
      </c>
      <c r="P16" s="140">
        <f t="shared" ref="P16:P19" si="7">H16</f>
        <v>2</v>
      </c>
      <c r="Q16" s="92"/>
      <c r="R16" s="116"/>
      <c r="S16" s="100"/>
      <c r="T16" s="101"/>
      <c r="U16" s="117"/>
      <c r="V16" s="116"/>
      <c r="W16" s="92">
        <v>0</v>
      </c>
      <c r="X16" s="97">
        <v>0</v>
      </c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41"/>
      <c r="DG16" s="111"/>
      <c r="DH16" s="137"/>
      <c r="DI16" s="138"/>
      <c r="DJ16" s="120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</row>
    <row r="17" spans="1:192" s="109" customFormat="1" ht="27.75" customHeight="1" thickBot="1">
      <c r="A17" s="112" t="s">
        <v>28</v>
      </c>
      <c r="B17" s="91">
        <v>104</v>
      </c>
      <c r="C17" s="91">
        <v>559</v>
      </c>
      <c r="D17" s="100">
        <v>7</v>
      </c>
      <c r="E17" s="100">
        <v>7</v>
      </c>
      <c r="F17" s="100">
        <v>5</v>
      </c>
      <c r="G17" s="100">
        <v>6</v>
      </c>
      <c r="H17" s="100">
        <v>5</v>
      </c>
      <c r="I17" s="100">
        <v>6</v>
      </c>
      <c r="J17" s="91">
        <v>399</v>
      </c>
      <c r="K17" s="114">
        <f t="shared" si="4"/>
        <v>71.428571428571431</v>
      </c>
      <c r="L17" s="94">
        <f t="shared" si="3"/>
        <v>3.4</v>
      </c>
      <c r="M17" s="123" t="s">
        <v>19</v>
      </c>
      <c r="N17" s="96">
        <f t="shared" si="6"/>
        <v>6.7307692307692308</v>
      </c>
      <c r="O17" s="97">
        <v>6.7</v>
      </c>
      <c r="P17" s="140">
        <f t="shared" si="7"/>
        <v>5</v>
      </c>
      <c r="Q17" s="92"/>
      <c r="R17" s="92"/>
      <c r="S17" s="116"/>
      <c r="T17" s="117"/>
      <c r="U17" s="142"/>
      <c r="V17" s="116"/>
      <c r="W17" s="116" t="s">
        <v>58</v>
      </c>
      <c r="X17" s="97" t="s">
        <v>23</v>
      </c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41"/>
      <c r="DG17" s="111"/>
      <c r="DH17" s="137"/>
      <c r="DI17" s="138"/>
      <c r="DJ17" s="120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</row>
    <row r="18" spans="1:192" s="109" customFormat="1" ht="21.75" customHeight="1" thickBot="1">
      <c r="A18" s="112" t="s">
        <v>40</v>
      </c>
      <c r="B18" s="91">
        <v>60</v>
      </c>
      <c r="C18" s="91">
        <v>512</v>
      </c>
      <c r="D18" s="100">
        <v>5</v>
      </c>
      <c r="E18" s="100">
        <v>5</v>
      </c>
      <c r="F18" s="100">
        <v>4</v>
      </c>
      <c r="G18" s="100">
        <v>4</v>
      </c>
      <c r="H18" s="100">
        <v>4</v>
      </c>
      <c r="I18" s="100">
        <v>4</v>
      </c>
      <c r="J18" s="91">
        <v>407</v>
      </c>
      <c r="K18" s="114">
        <f t="shared" si="4"/>
        <v>80</v>
      </c>
      <c r="L18" s="94">
        <f>H18*3.4/F18</f>
        <v>3.4</v>
      </c>
      <c r="M18" s="123" t="s">
        <v>29</v>
      </c>
      <c r="N18" s="96">
        <f t="shared" si="6"/>
        <v>8.3333333333333321</v>
      </c>
      <c r="O18" s="97">
        <v>8.3000000000000007</v>
      </c>
      <c r="P18" s="140">
        <f t="shared" si="7"/>
        <v>4</v>
      </c>
      <c r="Q18" s="92"/>
      <c r="R18" s="92"/>
      <c r="S18" s="116"/>
      <c r="T18" s="117"/>
      <c r="U18" s="117"/>
      <c r="V18" s="116"/>
      <c r="W18" s="116" t="s">
        <v>58</v>
      </c>
      <c r="X18" s="97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41"/>
      <c r="DG18" s="111"/>
      <c r="DH18" s="137"/>
      <c r="DI18" s="138"/>
      <c r="DJ18" s="120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</row>
    <row r="19" spans="1:192" s="109" customFormat="1" ht="18" customHeight="1" thickBot="1">
      <c r="A19" s="112" t="s">
        <v>39</v>
      </c>
      <c r="B19" s="91">
        <v>40</v>
      </c>
      <c r="C19" s="91">
        <v>357</v>
      </c>
      <c r="D19" s="100">
        <v>5</v>
      </c>
      <c r="E19" s="100">
        <v>4</v>
      </c>
      <c r="F19" s="100">
        <v>4</v>
      </c>
      <c r="G19" s="100">
        <v>3</v>
      </c>
      <c r="H19" s="100">
        <v>4</v>
      </c>
      <c r="I19" s="100">
        <v>3</v>
      </c>
      <c r="J19" s="91">
        <v>290</v>
      </c>
      <c r="K19" s="114">
        <f t="shared" si="4"/>
        <v>80</v>
      </c>
      <c r="L19" s="94">
        <f t="shared" si="3"/>
        <v>3.4</v>
      </c>
      <c r="M19" s="123" t="s">
        <v>30</v>
      </c>
      <c r="N19" s="96">
        <f t="shared" si="6"/>
        <v>12.5</v>
      </c>
      <c r="O19" s="97">
        <v>10.3</v>
      </c>
      <c r="P19" s="140">
        <f t="shared" si="7"/>
        <v>4</v>
      </c>
      <c r="Q19" s="92"/>
      <c r="R19" s="92"/>
      <c r="S19" s="116"/>
      <c r="T19" s="117"/>
      <c r="U19" s="117"/>
      <c r="V19" s="116"/>
      <c r="W19" s="116" t="s">
        <v>67</v>
      </c>
      <c r="X19" s="97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41"/>
      <c r="DG19" s="111"/>
      <c r="DH19" s="137"/>
      <c r="DI19" s="138"/>
      <c r="DJ19" s="120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1142</v>
      </c>
      <c r="C22" s="39">
        <f>C9+C10+C11+C12+C13+C14+C15+C16+C17+C18+C19+C20+C21</f>
        <v>17110</v>
      </c>
      <c r="D22" s="40">
        <f>D9+D10+D11+D12+D13+D14+D15+D16+D17+D18+D19+D20+D21</f>
        <v>159</v>
      </c>
      <c r="E22" s="40">
        <f>E9+E10+E11+E12+E13+E14+E15+E16+E17+E18+E19+E20+E21</f>
        <v>167</v>
      </c>
      <c r="F22" s="40">
        <f>F9+F10+F11+F12+F13+F14+F15+F16+F17+F18+F19+F20+F21</f>
        <v>140</v>
      </c>
      <c r="G22" s="40">
        <f>G21+G20+G19+G18+G17+G16+G15+G14+G13+G12+G11+G10+G9</f>
        <v>137</v>
      </c>
      <c r="H22" s="40">
        <f>H21+H20+H19+H18+H17+H16+H15+H14+H13+H12+H11+H10+H9</f>
        <v>146</v>
      </c>
      <c r="I22" s="40">
        <f>I21+I20+I19+I18+I17+I16+I15+I14+I13+I12+I11+I10+I9</f>
        <v>148</v>
      </c>
      <c r="J22" s="39">
        <f>J21+J20+J19+J18+J17+J16+J15+J14+J13+J12+J11+J10+J9</f>
        <v>15813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13.922942206654993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16</v>
      </c>
      <c r="T22" s="30">
        <f t="shared" si="8"/>
        <v>2</v>
      </c>
      <c r="U22" s="30">
        <f t="shared" si="8"/>
        <v>139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2274</v>
      </c>
      <c r="C23" s="35">
        <f>C8+C22</f>
        <v>55442</v>
      </c>
      <c r="D23" s="33">
        <f t="shared" ref="D23:J23" si="9">D22+D8</f>
        <v>459</v>
      </c>
      <c r="E23" s="33">
        <f t="shared" si="9"/>
        <v>456</v>
      </c>
      <c r="F23" s="53">
        <f t="shared" si="9"/>
        <v>423</v>
      </c>
      <c r="G23" s="53">
        <f t="shared" si="9"/>
        <v>401</v>
      </c>
      <c r="H23" s="33">
        <f t="shared" si="9"/>
        <v>458</v>
      </c>
      <c r="I23" s="33">
        <f t="shared" si="9"/>
        <v>464</v>
      </c>
      <c r="J23" s="76">
        <f t="shared" si="9"/>
        <v>55790</v>
      </c>
      <c r="K23" s="77">
        <f t="shared" si="4"/>
        <v>92.156862745098039</v>
      </c>
      <c r="L23" s="31">
        <f>H23*3.4/F23</f>
        <v>3.6813238770685581</v>
      </c>
      <c r="M23" s="54">
        <f>(M8+M22)/2</f>
        <v>3.1936111111111112</v>
      </c>
      <c r="N23" s="55">
        <f>D23/B23*100</f>
        <v>20.184696569920842</v>
      </c>
      <c r="O23" s="55">
        <v>18.100000000000001</v>
      </c>
      <c r="P23" s="56">
        <f>P22+P8</f>
        <v>458</v>
      </c>
      <c r="Q23" s="33">
        <f>Q22+Q8</f>
        <v>15</v>
      </c>
      <c r="R23" s="33">
        <f>R22+R8</f>
        <v>0</v>
      </c>
      <c r="S23" s="33">
        <f>S8+S22</f>
        <v>47</v>
      </c>
      <c r="T23" s="33">
        <f>T8+T22</f>
        <v>2</v>
      </c>
      <c r="U23" s="33">
        <f>U8+U22</f>
        <v>424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13800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43">
        <f>D23-E23</f>
        <v>3</v>
      </c>
      <c r="E24" s="144"/>
      <c r="F24" s="143">
        <f>F23-G23</f>
        <v>22</v>
      </c>
      <c r="G24" s="144"/>
      <c r="H24" s="145">
        <f>H23-I23</f>
        <v>-6</v>
      </c>
      <c r="I24" s="146"/>
      <c r="J24" s="80"/>
      <c r="K24" s="78"/>
      <c r="L24" s="22"/>
      <c r="M24" s="22"/>
      <c r="N24" s="22"/>
      <c r="O24" s="22"/>
      <c r="P24" s="23"/>
      <c r="Q24" s="24" t="s">
        <v>67</v>
      </c>
      <c r="R24" s="24" t="s">
        <v>58</v>
      </c>
      <c r="S24" s="24" t="s">
        <v>72</v>
      </c>
      <c r="T24" s="24" t="s">
        <v>69</v>
      </c>
      <c r="U24" s="24" t="s">
        <v>70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13900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2024-05-06T10:58:16Z</cp:lastPrinted>
  <dcterms:created xsi:type="dcterms:W3CDTF">2020-08-31T08:55:27Z</dcterms:created>
  <dcterms:modified xsi:type="dcterms:W3CDTF">2024-05-06T11:11:14Z</dcterms:modified>
</cp:coreProperties>
</file>