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<sst xmlns="http://schemas.openxmlformats.org/spreadsheetml/2006/main" count="227" uniqueCount="77">
  <si>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</si>
  <si>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</si>
  <si>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</si>
  <si>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</si>
  <si>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</si>
  <si>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</si>
  <si>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</si>
  <si>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</si>
  <si>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</si>
  <si>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</si>
  <si>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</si>
  <si>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</si>
  <si>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</si>
  <si>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</si>
  <si>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</si>
  <si>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</si>
  <si>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</si>
  <si>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</si>
  <si>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</si>
  <si>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</si>
  <si>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</si>
  <si>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</si>
  <si>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</si>
  <si>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</si>
  <si>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</si>
  <si>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</si>
  <si>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</si>
  <si>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</si>
  <si>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</si>
  <si>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</si>
  <si>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</si>
  <si>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</si>
  <si>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</si>
  <si>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</si>
  <si>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</si>
  <si>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</si>
  <si>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</si>
  <si>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</si>
  <si>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</si>
  <si>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</si>
  <si>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</si>
  <si>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</si>
  <si>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</si>
  <si>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</si>
  <si>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</si>
  <si>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</si>
  <si>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</si>
  <si>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</si>
  <si>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</si>
  <si>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</si>
  <si>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</si>
  <si>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</si>
  <si>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</si>
  <si>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</si>
  <si>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</si>
  <si>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</si>
  <si>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</si>
  <si>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</si>
  <si>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</si>
  <si>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</si>
  <si>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</si>
  <si>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</si>
  <si>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Надой н/т коров на 01.04. 2024</t>
  </si>
  <si>
    <t>95</t>
  </si>
  <si>
    <t>67</t>
  </si>
  <si>
    <t>48</t>
  </si>
  <si>
    <t>33</t>
  </si>
  <si>
    <t>15</t>
  </si>
  <si>
    <t>75</t>
  </si>
  <si>
    <t>6</t>
  </si>
  <si>
    <t>5</t>
  </si>
  <si>
    <t>3,31</t>
  </si>
  <si>
    <t xml:space="preserve">СВОДКА ПО НАДОЮ МОЛОКА ЗА  12.05.2024 года </t>
  </si>
  <si>
    <t>65</t>
  </si>
  <si>
    <t>7</t>
  </si>
  <si>
    <t>391</t>
  </si>
  <si>
    <t>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</si>
</sst>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M23" sqref="DM23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8" t="s">
        <v>72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</row>
    <row r="2" spans="1:192" ht="12.75" customHeight="1">
      <c r="A2" s="149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0" t="s">
        <v>0</v>
      </c>
      <c r="B4" s="152" t="s">
        <v>1</v>
      </c>
      <c r="C4" s="154" t="s">
        <v>49</v>
      </c>
      <c r="D4" s="155" t="s">
        <v>2</v>
      </c>
      <c r="E4" s="156"/>
      <c r="F4" s="156"/>
      <c r="G4" s="156"/>
      <c r="H4" s="156"/>
      <c r="I4" s="157"/>
      <c r="J4" s="150" t="s">
        <v>53</v>
      </c>
      <c r="K4" s="158" t="s">
        <v>3</v>
      </c>
      <c r="L4" s="150" t="s">
        <v>4</v>
      </c>
      <c r="M4" s="150" t="s">
        <v>5</v>
      </c>
      <c r="N4" s="165" t="s">
        <v>6</v>
      </c>
      <c r="O4" s="166"/>
      <c r="P4" s="150" t="s">
        <v>37</v>
      </c>
      <c r="Q4" s="173" t="s">
        <v>7</v>
      </c>
      <c r="R4" s="174"/>
      <c r="S4" s="155" t="s">
        <v>8</v>
      </c>
      <c r="T4" s="156"/>
      <c r="U4" s="157"/>
      <c r="V4" s="158" t="s">
        <v>9</v>
      </c>
      <c r="W4" s="175" t="s">
        <v>62</v>
      </c>
      <c r="X4" s="176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71" t="s">
        <v>10</v>
      </c>
      <c r="DH4" s="171" t="s">
        <v>10</v>
      </c>
      <c r="DI4" s="160" t="s">
        <v>11</v>
      </c>
      <c r="DJ4" s="162" t="s">
        <v>41</v>
      </c>
    </row>
    <row r="5" spans="1:192" ht="53.25" customHeight="1" thickBot="1">
      <c r="A5" s="151"/>
      <c r="B5" s="153"/>
      <c r="C5" s="154"/>
      <c r="D5" s="163" t="s">
        <v>50</v>
      </c>
      <c r="E5" s="164"/>
      <c r="F5" s="163" t="s">
        <v>51</v>
      </c>
      <c r="G5" s="164"/>
      <c r="H5" s="163" t="s">
        <v>52</v>
      </c>
      <c r="I5" s="164"/>
      <c r="J5" s="151"/>
      <c r="K5" s="159"/>
      <c r="L5" s="151"/>
      <c r="M5" s="151"/>
      <c r="N5" s="79" t="s">
        <v>54</v>
      </c>
      <c r="O5" s="79" t="s">
        <v>43</v>
      </c>
      <c r="P5" s="151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59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72"/>
      <c r="DH5" s="172"/>
      <c r="DI5" s="161"/>
      <c r="DJ5" s="162"/>
    </row>
    <row r="6" spans="1:192" s="101" customFormat="1" ht="32.25" customHeight="1" thickBot="1">
      <c r="A6" s="81" t="s">
        <v>18</v>
      </c>
      <c r="B6" s="82">
        <v>970</v>
      </c>
      <c r="C6" s="83">
        <v>38035</v>
      </c>
      <c r="D6" s="84">
        <v>283</v>
      </c>
      <c r="E6" s="84">
        <v>267</v>
      </c>
      <c r="F6" s="84">
        <v>269</v>
      </c>
      <c r="G6" s="84">
        <v>250</v>
      </c>
      <c r="H6" s="84">
        <v>299</v>
      </c>
      <c r="I6" s="84">
        <v>291</v>
      </c>
      <c r="J6" s="83">
        <v>39996</v>
      </c>
      <c r="K6" s="85">
        <v>94</v>
      </c>
      <c r="L6" s="86">
        <v>3.8</v>
      </c>
      <c r="M6" s="87" t="s">
        <v>71</v>
      </c>
      <c r="N6" s="88">
        <v>29.2</v>
      </c>
      <c r="O6" s="89">
        <v>28.1</v>
      </c>
      <c r="P6" s="84">
        <f>H6</f>
        <v>299</v>
      </c>
      <c r="Q6" s="90">
        <v>15</v>
      </c>
      <c r="R6" s="91"/>
      <c r="S6" s="92">
        <v>32</v>
      </c>
      <c r="T6" s="93"/>
      <c r="U6" s="94">
        <v>285</v>
      </c>
      <c r="V6" s="95"/>
      <c r="W6" s="84">
        <v>300</v>
      </c>
      <c r="X6" s="89">
        <v>33.9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7">
        <v>5500</v>
      </c>
      <c r="DH6" s="98"/>
      <c r="DI6" s="99"/>
      <c r="DJ6" s="98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</row>
    <row r="7" spans="1:192" s="101" customFormat="1" ht="28.5" customHeight="1" thickBot="1">
      <c r="A7" s="81" t="s">
        <v>20</v>
      </c>
      <c r="B7" s="82">
        <v>162</v>
      </c>
      <c r="C7" s="102">
        <v>1797</v>
      </c>
      <c r="D7" s="84">
        <v>17</v>
      </c>
      <c r="E7" s="84">
        <v>22</v>
      </c>
      <c r="F7" s="84">
        <v>15</v>
      </c>
      <c r="G7" s="84">
        <v>21</v>
      </c>
      <c r="H7" s="84">
        <v>16</v>
      </c>
      <c r="I7" s="84">
        <v>22</v>
      </c>
      <c r="J7" s="83">
        <v>1557</v>
      </c>
      <c r="K7" s="85">
        <f>F7/D7*100</f>
        <v>88.235294117647058</v>
      </c>
      <c r="L7" s="86">
        <v>3.8</v>
      </c>
      <c r="M7" s="87" t="s">
        <v>21</v>
      </c>
      <c r="N7" s="88">
        <f>D7/B7*100</f>
        <v>10.493827160493826</v>
      </c>
      <c r="O7" s="89">
        <v>8.8000000000000007</v>
      </c>
      <c r="P7" s="84">
        <f>H7</f>
        <v>16</v>
      </c>
      <c r="Q7" s="90"/>
      <c r="R7" s="91"/>
      <c r="S7" s="92">
        <v>5</v>
      </c>
      <c r="T7" s="93"/>
      <c r="U7" s="94"/>
      <c r="V7" s="95"/>
      <c r="W7" s="84">
        <v>38</v>
      </c>
      <c r="X7" s="89">
        <v>16.2</v>
      </c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3">
        <v>1700</v>
      </c>
      <c r="DH7" s="98"/>
      <c r="DI7" s="99"/>
      <c r="DJ7" s="98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</row>
    <row r="8" spans="1:192" s="147" customFormat="1" ht="25.5" customHeight="1" thickBot="1">
      <c r="A8" s="135" t="s">
        <v>22</v>
      </c>
      <c r="B8" s="136">
        <f t="shared" ref="B8:J8" si="0">B6+B7</f>
        <v>1132</v>
      </c>
      <c r="C8" s="137">
        <f>C7+C6</f>
        <v>39832</v>
      </c>
      <c r="D8" s="138">
        <f t="shared" si="0"/>
        <v>300</v>
      </c>
      <c r="E8" s="139">
        <f t="shared" si="0"/>
        <v>289</v>
      </c>
      <c r="F8" s="139">
        <f>F6+F7</f>
        <v>284</v>
      </c>
      <c r="G8" s="139">
        <f t="shared" si="0"/>
        <v>271</v>
      </c>
      <c r="H8" s="139">
        <f t="shared" si="0"/>
        <v>315</v>
      </c>
      <c r="I8" s="139">
        <f t="shared" si="0"/>
        <v>313</v>
      </c>
      <c r="J8" s="136">
        <f t="shared" si="0"/>
        <v>41553</v>
      </c>
      <c r="K8" s="140">
        <f>F8/D8*100</f>
        <v>94.666666666666671</v>
      </c>
      <c r="L8" s="86">
        <f>H8*3.4/F8</f>
        <v>3.7711267605633805</v>
      </c>
      <c r="M8" s="141">
        <f>(M6+M7)/2</f>
        <v>3.23</v>
      </c>
      <c r="N8" s="142">
        <f>D8/B8*100</f>
        <v>26.501766784452297</v>
      </c>
      <c r="O8" s="142">
        <v>24.1</v>
      </c>
      <c r="P8" s="139">
        <f t="shared" ref="P8:U8" si="1">P6+P7</f>
        <v>315</v>
      </c>
      <c r="Q8" s="139">
        <f t="shared" si="1"/>
        <v>15</v>
      </c>
      <c r="R8" s="139">
        <f t="shared" si="1"/>
        <v>0</v>
      </c>
      <c r="S8" s="139">
        <f>S6+S7</f>
        <v>37</v>
      </c>
      <c r="T8" s="139">
        <f t="shared" si="1"/>
        <v>0</v>
      </c>
      <c r="U8" s="139">
        <f t="shared" si="1"/>
        <v>285</v>
      </c>
      <c r="V8" s="143"/>
      <c r="W8" s="139">
        <f>W6+W7</f>
        <v>338</v>
      </c>
      <c r="X8" s="142">
        <v>25</v>
      </c>
      <c r="Y8" s="139" t="e">
        <f>Y6+#REF!+#REF!+Y7</f>
        <v>#REF!</v>
      </c>
      <c r="Z8" s="139" t="e">
        <f>Z6+#REF!+#REF!+Z7</f>
        <v>#REF!</v>
      </c>
      <c r="AA8" s="139" t="e">
        <f>AA6+#REF!+#REF!+AA7</f>
        <v>#REF!</v>
      </c>
      <c r="AB8" s="139" t="e">
        <f>AB6+#REF!+#REF!+AB7</f>
        <v>#REF!</v>
      </c>
      <c r="AC8" s="139" t="e">
        <f>AC6+#REF!+#REF!+AC7</f>
        <v>#REF!</v>
      </c>
      <c r="AD8" s="139" t="e">
        <f>AD6+#REF!+#REF!+AD7</f>
        <v>#REF!</v>
      </c>
      <c r="AE8" s="139" t="e">
        <f>AE6+#REF!+#REF!+AE7</f>
        <v>#REF!</v>
      </c>
      <c r="AF8" s="139" t="e">
        <f>AF6+#REF!+#REF!+AF7</f>
        <v>#REF!</v>
      </c>
      <c r="AG8" s="139" t="e">
        <f>AG6+#REF!+#REF!+AG7</f>
        <v>#REF!</v>
      </c>
      <c r="AH8" s="139" t="e">
        <f>AH6+#REF!+#REF!+AH7</f>
        <v>#REF!</v>
      </c>
      <c r="AI8" s="139" t="e">
        <f>AI6+#REF!+#REF!+AI7</f>
        <v>#REF!</v>
      </c>
      <c r="AJ8" s="139" t="e">
        <f>AJ6+#REF!+#REF!+AJ7</f>
        <v>#REF!</v>
      </c>
      <c r="AK8" s="139" t="e">
        <f>AK6+#REF!+#REF!+AK7</f>
        <v>#REF!</v>
      </c>
      <c r="AL8" s="139" t="e">
        <f>AL6+#REF!+#REF!+AL7</f>
        <v>#REF!</v>
      </c>
      <c r="AM8" s="139" t="e">
        <f>AM6+#REF!+#REF!+AM7</f>
        <v>#REF!</v>
      </c>
      <c r="AN8" s="139" t="e">
        <f>AN6+#REF!+#REF!+AN7</f>
        <v>#REF!</v>
      </c>
      <c r="AO8" s="139" t="e">
        <f>AO6+#REF!+#REF!+AO7</f>
        <v>#REF!</v>
      </c>
      <c r="AP8" s="139" t="e">
        <f>AP6+#REF!+#REF!+AP7</f>
        <v>#REF!</v>
      </c>
      <c r="AQ8" s="139" t="e">
        <f>AQ6+#REF!+#REF!+AQ7</f>
        <v>#REF!</v>
      </c>
      <c r="AR8" s="139" t="e">
        <f>AR6+#REF!+#REF!+AR7</f>
        <v>#REF!</v>
      </c>
      <c r="AS8" s="139" t="e">
        <f>AS6+#REF!+#REF!+AS7</f>
        <v>#REF!</v>
      </c>
      <c r="AT8" s="139" t="e">
        <f>AT6+#REF!+#REF!+AT7</f>
        <v>#REF!</v>
      </c>
      <c r="AU8" s="139" t="e">
        <f>AU6+#REF!+#REF!+AU7</f>
        <v>#REF!</v>
      </c>
      <c r="AV8" s="139" t="e">
        <f>AV6+#REF!+#REF!+AV7</f>
        <v>#REF!</v>
      </c>
      <c r="AW8" s="139" t="e">
        <f>AW6+#REF!+#REF!+AW7</f>
        <v>#REF!</v>
      </c>
      <c r="AX8" s="139" t="e">
        <f>AX6+#REF!+#REF!+AX7</f>
        <v>#REF!</v>
      </c>
      <c r="AY8" s="139" t="e">
        <f>AY6+#REF!+#REF!+AY7</f>
        <v>#REF!</v>
      </c>
      <c r="AZ8" s="139" t="e">
        <f>AZ6+#REF!+#REF!+AZ7</f>
        <v>#REF!</v>
      </c>
      <c r="BA8" s="139" t="e">
        <f>BA6+#REF!+#REF!+BA7</f>
        <v>#REF!</v>
      </c>
      <c r="BB8" s="139" t="e">
        <f>BB6+#REF!+#REF!+BB7</f>
        <v>#REF!</v>
      </c>
      <c r="BC8" s="139" t="e">
        <f>BC6+#REF!+#REF!+BC7</f>
        <v>#REF!</v>
      </c>
      <c r="BD8" s="139" t="e">
        <f>BD6+#REF!+#REF!+BD7</f>
        <v>#REF!</v>
      </c>
      <c r="BE8" s="139" t="e">
        <f>BE6+#REF!+#REF!+BE7</f>
        <v>#REF!</v>
      </c>
      <c r="BF8" s="139" t="e">
        <f>BF6+#REF!+#REF!+BF7</f>
        <v>#REF!</v>
      </c>
      <c r="BG8" s="139" t="e">
        <f>BG6+#REF!+#REF!+BG7</f>
        <v>#REF!</v>
      </c>
      <c r="BH8" s="139" t="e">
        <f>BH6+#REF!+#REF!+BH7</f>
        <v>#REF!</v>
      </c>
      <c r="BI8" s="139" t="e">
        <f>BI6+#REF!+#REF!+BI7</f>
        <v>#REF!</v>
      </c>
      <c r="BJ8" s="139" t="e">
        <f>BJ6+#REF!+#REF!+BJ7</f>
        <v>#REF!</v>
      </c>
      <c r="BK8" s="139" t="e">
        <f>BK6+#REF!+#REF!+BK7</f>
        <v>#REF!</v>
      </c>
      <c r="BL8" s="139" t="e">
        <f>BL6+#REF!+#REF!+BL7</f>
        <v>#REF!</v>
      </c>
      <c r="BM8" s="139" t="e">
        <f>BM6+#REF!+#REF!+BM7</f>
        <v>#REF!</v>
      </c>
      <c r="BN8" s="139" t="e">
        <f>BN6+#REF!+#REF!+BN7</f>
        <v>#REF!</v>
      </c>
      <c r="BO8" s="139" t="e">
        <f>BO6+#REF!+#REF!+BO7</f>
        <v>#REF!</v>
      </c>
      <c r="BP8" s="139" t="e">
        <f>BP6+#REF!+#REF!+BP7</f>
        <v>#REF!</v>
      </c>
      <c r="BQ8" s="139" t="e">
        <f>BQ6+#REF!+#REF!+BQ7</f>
        <v>#REF!</v>
      </c>
      <c r="BR8" s="139" t="e">
        <f>BR6+#REF!+#REF!+BR7</f>
        <v>#REF!</v>
      </c>
      <c r="BS8" s="139" t="e">
        <f>BS6+#REF!+#REF!+BS7</f>
        <v>#REF!</v>
      </c>
      <c r="BT8" s="139" t="e">
        <f>BT6+#REF!+#REF!+BT7</f>
        <v>#REF!</v>
      </c>
      <c r="BU8" s="139" t="e">
        <f>BU6+#REF!+#REF!+BU7</f>
        <v>#REF!</v>
      </c>
      <c r="BV8" s="139" t="e">
        <f>BV6+#REF!+#REF!+BV7</f>
        <v>#REF!</v>
      </c>
      <c r="BW8" s="139" t="e">
        <f>BW6+#REF!+#REF!+BW7</f>
        <v>#REF!</v>
      </c>
      <c r="BX8" s="139" t="e">
        <f>BX6+#REF!+#REF!+BX7</f>
        <v>#REF!</v>
      </c>
      <c r="BY8" s="139" t="e">
        <f>BY6+#REF!+#REF!+BY7</f>
        <v>#REF!</v>
      </c>
      <c r="BZ8" s="139" t="e">
        <f>BZ6+#REF!+#REF!+BZ7</f>
        <v>#REF!</v>
      </c>
      <c r="CA8" s="139" t="e">
        <f>CA6+#REF!+#REF!+CA7</f>
        <v>#REF!</v>
      </c>
      <c r="CB8" s="139" t="e">
        <f>CB6+#REF!+#REF!+CB7</f>
        <v>#REF!</v>
      </c>
      <c r="CC8" s="139" t="e">
        <f>CC6+#REF!+#REF!+CC7</f>
        <v>#REF!</v>
      </c>
      <c r="CD8" s="139" t="e">
        <f>CD6+#REF!+#REF!+CD7</f>
        <v>#REF!</v>
      </c>
      <c r="CE8" s="139" t="e">
        <f>CE6+#REF!+#REF!+CE7</f>
        <v>#REF!</v>
      </c>
      <c r="CF8" s="139" t="e">
        <f>CF6+#REF!+#REF!+CF7</f>
        <v>#REF!</v>
      </c>
      <c r="CG8" s="139" t="e">
        <f>CG6+#REF!+#REF!+CG7</f>
        <v>#REF!</v>
      </c>
      <c r="CH8" s="139" t="e">
        <f>CH6+#REF!+#REF!+CH7</f>
        <v>#REF!</v>
      </c>
      <c r="CI8" s="139" t="e">
        <f>CI6+#REF!+#REF!+CI7</f>
        <v>#REF!</v>
      </c>
      <c r="CJ8" s="139" t="e">
        <f>CJ6+#REF!+#REF!+CJ7</f>
        <v>#REF!</v>
      </c>
      <c r="CK8" s="139" t="e">
        <f>CK6+#REF!+#REF!+CK7</f>
        <v>#REF!</v>
      </c>
      <c r="CL8" s="139" t="e">
        <f>CL6+#REF!+#REF!+CL7</f>
        <v>#REF!</v>
      </c>
      <c r="CM8" s="139" t="e">
        <f>CM6+#REF!+#REF!+CM7</f>
        <v>#REF!</v>
      </c>
      <c r="CN8" s="139" t="e">
        <f>CN6+#REF!+#REF!+CN7</f>
        <v>#REF!</v>
      </c>
      <c r="CO8" s="139" t="e">
        <f>CO6+#REF!+#REF!+CO7</f>
        <v>#REF!</v>
      </c>
      <c r="CP8" s="139" t="e">
        <f>CP6+#REF!+#REF!+CP7</f>
        <v>#REF!</v>
      </c>
      <c r="CQ8" s="139" t="e">
        <f>CQ6+#REF!+#REF!+CQ7</f>
        <v>#REF!</v>
      </c>
      <c r="CR8" s="139" t="e">
        <f>CR6+#REF!+#REF!+CR7</f>
        <v>#REF!</v>
      </c>
      <c r="CS8" s="139" t="e">
        <f>CS6+#REF!+#REF!+CS7</f>
        <v>#REF!</v>
      </c>
      <c r="CT8" s="139" t="e">
        <f>CT6+#REF!+#REF!+CT7</f>
        <v>#REF!</v>
      </c>
      <c r="CU8" s="139" t="e">
        <f>CU6+#REF!+#REF!+CU7</f>
        <v>#REF!</v>
      </c>
      <c r="CV8" s="139" t="e">
        <f>CV6+#REF!+#REF!+CV7</f>
        <v>#REF!</v>
      </c>
      <c r="CW8" s="139" t="e">
        <f>CW6+#REF!+#REF!+CW7</f>
        <v>#REF!</v>
      </c>
      <c r="CX8" s="139" t="e">
        <f>CX6+#REF!+#REF!+CX7</f>
        <v>#REF!</v>
      </c>
      <c r="CY8" s="139" t="e">
        <f>CY6+#REF!+#REF!+CY7</f>
        <v>#REF!</v>
      </c>
      <c r="CZ8" s="139" t="e">
        <f>CZ6+#REF!+#REF!+CZ7</f>
        <v>#REF!</v>
      </c>
      <c r="DA8" s="139" t="e">
        <f>DA6+#REF!+#REF!+DA7</f>
        <v>#REF!</v>
      </c>
      <c r="DB8" s="139" t="e">
        <f>DB6+#REF!+#REF!+DB7</f>
        <v>#REF!</v>
      </c>
      <c r="DC8" s="139" t="e">
        <f>DC6+#REF!+#REF!+DC7</f>
        <v>#REF!</v>
      </c>
      <c r="DD8" s="139" t="e">
        <f>DD6+#REF!+#REF!+DD7</f>
        <v>#REF!</v>
      </c>
      <c r="DE8" s="139" t="e">
        <f>DE6+#REF!+#REF!+DE7</f>
        <v>#REF!</v>
      </c>
      <c r="DF8" s="139" t="e">
        <f>DF6+#REF!+#REF!+DF7</f>
        <v>#REF!</v>
      </c>
      <c r="DG8" s="144">
        <f>DG6+DG7</f>
        <v>7200</v>
      </c>
      <c r="DH8" s="139" t="e">
        <f>DH6+#REF!+#REF!+DH7</f>
        <v>#REF!</v>
      </c>
      <c r="DI8" s="145" t="e">
        <f>DI6+#REF!+#REF!+DI7</f>
        <v>#REF!</v>
      </c>
      <c r="DJ8" s="93">
        <f>DJ6+DJ7</f>
        <v>0</v>
      </c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</row>
    <row r="9" spans="1:192" s="101" customFormat="1" ht="21.75" customHeight="1" thickBot="1">
      <c r="A9" s="104" t="s">
        <v>47</v>
      </c>
      <c r="B9" s="83">
        <v>300</v>
      </c>
      <c r="C9" s="113">
        <v>6373</v>
      </c>
      <c r="D9" s="92">
        <v>57</v>
      </c>
      <c r="E9" s="92">
        <v>65</v>
      </c>
      <c r="F9" s="92">
        <v>49</v>
      </c>
      <c r="G9" s="92">
        <v>47</v>
      </c>
      <c r="H9" s="92">
        <v>52</v>
      </c>
      <c r="I9" s="92">
        <v>53</v>
      </c>
      <c r="J9" s="83">
        <v>5883</v>
      </c>
      <c r="K9" s="105">
        <v>86</v>
      </c>
      <c r="L9" s="86">
        <v>3.6</v>
      </c>
      <c r="M9" s="114">
        <v>3.3</v>
      </c>
      <c r="N9" s="88">
        <v>19</v>
      </c>
      <c r="O9" s="89">
        <v>15.9</v>
      </c>
      <c r="P9" s="84">
        <f t="shared" ref="P9:P12" si="2">H9</f>
        <v>52</v>
      </c>
      <c r="Q9" s="90">
        <v>2</v>
      </c>
      <c r="R9" s="84"/>
      <c r="S9" s="106" t="s">
        <v>69</v>
      </c>
      <c r="T9" s="107"/>
      <c r="U9" s="115" t="s">
        <v>68</v>
      </c>
      <c r="V9" s="95"/>
      <c r="W9" s="106" t="s">
        <v>63</v>
      </c>
      <c r="X9" s="89">
        <v>22.5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03">
        <v>3200</v>
      </c>
      <c r="DH9" s="98"/>
      <c r="DI9" s="99"/>
      <c r="DJ9" s="108"/>
      <c r="DK9" s="100"/>
      <c r="DL9" s="117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</row>
    <row r="10" spans="1:192" s="101" customFormat="1" ht="21.75" customHeight="1" thickBot="1">
      <c r="A10" s="104" t="s">
        <v>31</v>
      </c>
      <c r="B10" s="113">
        <v>118</v>
      </c>
      <c r="C10" s="113">
        <v>1839</v>
      </c>
      <c r="D10" s="118">
        <v>17</v>
      </c>
      <c r="E10" s="118">
        <v>15</v>
      </c>
      <c r="F10" s="118">
        <v>16</v>
      </c>
      <c r="G10" s="118">
        <v>14</v>
      </c>
      <c r="H10" s="118">
        <v>16</v>
      </c>
      <c r="I10" s="92">
        <v>15</v>
      </c>
      <c r="J10" s="83">
        <v>1740</v>
      </c>
      <c r="K10" s="105">
        <f>F10/D10*100</f>
        <v>94.117647058823522</v>
      </c>
      <c r="L10" s="86">
        <v>3.8</v>
      </c>
      <c r="M10" s="109" t="s">
        <v>29</v>
      </c>
      <c r="N10" s="88">
        <f>D10/B10*100</f>
        <v>14.40677966101695</v>
      </c>
      <c r="O10" s="119">
        <v>13.6</v>
      </c>
      <c r="P10" s="84">
        <f>H10</f>
        <v>16</v>
      </c>
      <c r="Q10" s="120"/>
      <c r="R10" s="121"/>
      <c r="S10" s="122"/>
      <c r="T10" s="123"/>
      <c r="U10" s="124" t="s">
        <v>61</v>
      </c>
      <c r="V10" s="95"/>
      <c r="W10" s="122" t="s">
        <v>64</v>
      </c>
      <c r="X10" s="125">
        <v>20.5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3"/>
      <c r="DH10" s="98"/>
      <c r="DI10" s="99"/>
      <c r="DJ10" s="108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</row>
    <row r="11" spans="1:192" s="101" customFormat="1" ht="22.5" customHeight="1" thickBot="1">
      <c r="A11" s="126" t="s">
        <v>24</v>
      </c>
      <c r="B11" s="113">
        <v>171</v>
      </c>
      <c r="C11" s="113">
        <v>4042</v>
      </c>
      <c r="D11" s="118">
        <v>32</v>
      </c>
      <c r="E11" s="118">
        <v>32</v>
      </c>
      <c r="F11" s="118">
        <v>29</v>
      </c>
      <c r="G11" s="118">
        <v>29</v>
      </c>
      <c r="H11" s="118">
        <v>32</v>
      </c>
      <c r="I11" s="92">
        <v>33</v>
      </c>
      <c r="J11" s="83">
        <v>3941</v>
      </c>
      <c r="K11" s="105">
        <f>F11/D11*100</f>
        <v>90.625</v>
      </c>
      <c r="L11" s="86">
        <f t="shared" ref="L11:L19" si="3">H11*3.4/F11</f>
        <v>3.7517241379310344</v>
      </c>
      <c r="M11" s="109" t="s">
        <v>45</v>
      </c>
      <c r="N11" s="88">
        <f>D11/B11*100</f>
        <v>18.71345029239766</v>
      </c>
      <c r="O11" s="89">
        <v>20.399999999999999</v>
      </c>
      <c r="P11" s="84">
        <f t="shared" si="2"/>
        <v>32</v>
      </c>
      <c r="Q11" s="127">
        <v>8</v>
      </c>
      <c r="R11" s="127"/>
      <c r="S11" s="122" t="s">
        <v>70</v>
      </c>
      <c r="T11" s="123" t="s">
        <v>30</v>
      </c>
      <c r="U11" s="123" t="s">
        <v>76</v>
      </c>
      <c r="V11" s="122"/>
      <c r="W11" s="122" t="s">
        <v>65</v>
      </c>
      <c r="X11" s="125">
        <v>24.8</v>
      </c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9"/>
      <c r="DG11" s="130">
        <v>3600</v>
      </c>
      <c r="DH11" s="131"/>
      <c r="DI11" s="99"/>
      <c r="DJ11" s="108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</row>
    <row r="12" spans="1:192" s="101" customFormat="1" ht="23.25" customHeight="1" thickBot="1">
      <c r="A12" s="104" t="s">
        <v>25</v>
      </c>
      <c r="B12" s="83">
        <v>110</v>
      </c>
      <c r="C12" s="83">
        <v>1752</v>
      </c>
      <c r="D12" s="92">
        <v>15</v>
      </c>
      <c r="E12" s="92">
        <v>14</v>
      </c>
      <c r="F12" s="92">
        <v>14</v>
      </c>
      <c r="G12" s="92">
        <v>12</v>
      </c>
      <c r="H12" s="92">
        <v>14</v>
      </c>
      <c r="I12" s="92">
        <v>12</v>
      </c>
      <c r="J12" s="83">
        <v>1691</v>
      </c>
      <c r="K12" s="105">
        <f t="shared" ref="K12:K23" si="4">F12/D12*100</f>
        <v>93.333333333333329</v>
      </c>
      <c r="L12" s="86">
        <f t="shared" si="3"/>
        <v>3.4</v>
      </c>
      <c r="M12" s="109" t="s">
        <v>19</v>
      </c>
      <c r="N12" s="88">
        <f>D12/B12*100</f>
        <v>13.636363636363635</v>
      </c>
      <c r="O12" s="89">
        <v>13.3</v>
      </c>
      <c r="P12" s="84">
        <f t="shared" si="2"/>
        <v>14</v>
      </c>
      <c r="Q12" s="84"/>
      <c r="R12" s="84"/>
      <c r="S12" s="106" t="s">
        <v>30</v>
      </c>
      <c r="T12" s="107"/>
      <c r="U12" s="107" t="s">
        <v>60</v>
      </c>
      <c r="V12" s="106"/>
      <c r="W12" s="106" t="s">
        <v>66</v>
      </c>
      <c r="X12" s="89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3"/>
      <c r="DH12" s="98"/>
      <c r="DI12" s="99"/>
      <c r="DJ12" s="108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</row>
    <row r="13" spans="1:192" s="101" customFormat="1" ht="24.75" hidden="1" customHeight="1" thickBot="1">
      <c r="A13" s="104"/>
      <c r="B13" s="83"/>
      <c r="C13" s="83"/>
      <c r="D13" s="92"/>
      <c r="E13" s="92"/>
      <c r="F13" s="92"/>
      <c r="G13" s="92"/>
      <c r="H13" s="92"/>
      <c r="I13" s="92"/>
      <c r="J13" s="83"/>
      <c r="K13" s="105"/>
      <c r="L13" s="86"/>
      <c r="M13" s="109"/>
      <c r="N13" s="88"/>
      <c r="O13" s="89"/>
      <c r="P13" s="84"/>
      <c r="Q13" s="84"/>
      <c r="R13" s="84"/>
      <c r="S13" s="106"/>
      <c r="T13" s="107"/>
      <c r="U13" s="107"/>
      <c r="V13" s="106"/>
      <c r="W13" s="106"/>
      <c r="X13" s="89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3"/>
      <c r="DH13" s="110"/>
      <c r="DI13" s="111"/>
      <c r="DJ13" s="108"/>
      <c r="DK13" s="100"/>
      <c r="DL13" s="100"/>
      <c r="DM13" s="100"/>
      <c r="DN13" s="112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</row>
    <row r="14" spans="1:192" s="101" customFormat="1" ht="24.75" customHeight="1" thickBot="1">
      <c r="A14" s="104" t="s">
        <v>26</v>
      </c>
      <c r="B14" s="83">
        <v>185</v>
      </c>
      <c r="C14" s="83">
        <v>2246</v>
      </c>
      <c r="D14" s="92">
        <v>19</v>
      </c>
      <c r="E14" s="92">
        <v>18</v>
      </c>
      <c r="F14" s="92">
        <v>17</v>
      </c>
      <c r="G14" s="92">
        <v>16</v>
      </c>
      <c r="H14" s="92">
        <v>17</v>
      </c>
      <c r="I14" s="92">
        <v>16</v>
      </c>
      <c r="J14" s="83">
        <v>1987</v>
      </c>
      <c r="K14" s="105">
        <f t="shared" si="4"/>
        <v>89.473684210526315</v>
      </c>
      <c r="L14" s="86">
        <f>H14*3.4/F14</f>
        <v>3.4</v>
      </c>
      <c r="M14" s="109" t="s">
        <v>27</v>
      </c>
      <c r="N14" s="88">
        <f>D14/B14*100</f>
        <v>10.27027027027027</v>
      </c>
      <c r="O14" s="89">
        <v>9</v>
      </c>
      <c r="P14" s="84">
        <f>H14</f>
        <v>17</v>
      </c>
      <c r="Q14" s="84"/>
      <c r="R14" s="84"/>
      <c r="S14" s="106" t="s">
        <v>60</v>
      </c>
      <c r="T14" s="107"/>
      <c r="U14" s="107" t="s">
        <v>59</v>
      </c>
      <c r="V14" s="106"/>
      <c r="W14" s="106" t="s">
        <v>64</v>
      </c>
      <c r="X14" s="89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3"/>
      <c r="DH14" s="110"/>
      <c r="DI14" s="111"/>
      <c r="DJ14" s="108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</row>
    <row r="15" spans="1:192" s="101" customFormat="1" ht="24" hidden="1" customHeight="1" thickBot="1">
      <c r="A15" s="104" t="s">
        <v>57</v>
      </c>
      <c r="B15" s="83">
        <v>0</v>
      </c>
      <c r="C15" s="83">
        <v>0</v>
      </c>
      <c r="D15" s="92">
        <v>0</v>
      </c>
      <c r="E15" s="92">
        <v>5</v>
      </c>
      <c r="F15" s="92">
        <v>0</v>
      </c>
      <c r="G15" s="92">
        <v>4</v>
      </c>
      <c r="H15" s="92">
        <v>0</v>
      </c>
      <c r="I15" s="92">
        <v>4</v>
      </c>
      <c r="J15" s="83">
        <v>0</v>
      </c>
      <c r="K15" s="105">
        <v>0</v>
      </c>
      <c r="L15" s="86">
        <v>0</v>
      </c>
      <c r="M15" s="109" t="s">
        <v>58</v>
      </c>
      <c r="N15" s="88">
        <v>0</v>
      </c>
      <c r="O15" s="89">
        <v>4.3</v>
      </c>
      <c r="P15" s="84">
        <f t="shared" ref="P15" si="5">H15</f>
        <v>0</v>
      </c>
      <c r="Q15" s="84"/>
      <c r="R15" s="84"/>
      <c r="S15" s="106"/>
      <c r="T15" s="107"/>
      <c r="U15" s="107"/>
      <c r="V15" s="106" t="s">
        <v>23</v>
      </c>
      <c r="W15" s="106"/>
      <c r="X15" s="89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3"/>
      <c r="DH15" s="110"/>
      <c r="DI15" s="111"/>
      <c r="DJ15" s="108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</row>
    <row r="16" spans="1:192" s="101" customFormat="1" ht="20.25" customHeight="1" thickBot="1">
      <c r="A16" s="104" t="s">
        <v>46</v>
      </c>
      <c r="B16" s="82">
        <v>24</v>
      </c>
      <c r="C16" s="82">
        <v>138</v>
      </c>
      <c r="D16" s="84">
        <v>2</v>
      </c>
      <c r="E16" s="84">
        <v>2</v>
      </c>
      <c r="F16" s="84">
        <v>2</v>
      </c>
      <c r="G16" s="84">
        <v>2</v>
      </c>
      <c r="H16" s="84">
        <v>2</v>
      </c>
      <c r="I16" s="84">
        <v>2</v>
      </c>
      <c r="J16" s="83">
        <v>138</v>
      </c>
      <c r="K16" s="105">
        <f t="shared" si="4"/>
        <v>100</v>
      </c>
      <c r="L16" s="86">
        <f t="shared" si="3"/>
        <v>3.4</v>
      </c>
      <c r="M16" s="109" t="s">
        <v>44</v>
      </c>
      <c r="N16" s="88">
        <f t="shared" ref="N16:N22" si="6">D16/B16*100</f>
        <v>8.3333333333333321</v>
      </c>
      <c r="O16" s="89">
        <v>10</v>
      </c>
      <c r="P16" s="132">
        <f t="shared" ref="P16:P19" si="7">H16</f>
        <v>2</v>
      </c>
      <c r="Q16" s="84"/>
      <c r="R16" s="106"/>
      <c r="S16" s="92"/>
      <c r="T16" s="93"/>
      <c r="U16" s="107"/>
      <c r="V16" s="106"/>
      <c r="W16" s="84">
        <v>0</v>
      </c>
      <c r="X16" s="89">
        <v>0</v>
      </c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33"/>
      <c r="DG16" s="103"/>
      <c r="DH16" s="110"/>
      <c r="DI16" s="111"/>
      <c r="DJ16" s="108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</row>
    <row r="17" spans="1:192" s="101" customFormat="1" ht="27.75" customHeight="1" thickBot="1">
      <c r="A17" s="104" t="s">
        <v>28</v>
      </c>
      <c r="B17" s="83">
        <v>104</v>
      </c>
      <c r="C17" s="83">
        <v>587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419</v>
      </c>
      <c r="K17" s="105">
        <f t="shared" si="4"/>
        <v>71.428571428571431</v>
      </c>
      <c r="L17" s="86">
        <f t="shared" si="3"/>
        <v>3.4</v>
      </c>
      <c r="M17" s="109" t="s">
        <v>19</v>
      </c>
      <c r="N17" s="88">
        <f t="shared" si="6"/>
        <v>6.7307692307692308</v>
      </c>
      <c r="O17" s="89">
        <v>6.7</v>
      </c>
      <c r="P17" s="132">
        <f t="shared" si="7"/>
        <v>5</v>
      </c>
      <c r="Q17" s="84"/>
      <c r="R17" s="84"/>
      <c r="S17" s="106"/>
      <c r="T17" s="107"/>
      <c r="U17" s="134"/>
      <c r="V17" s="106"/>
      <c r="W17" s="106" t="s">
        <v>58</v>
      </c>
      <c r="X17" s="89" t="s">
        <v>23</v>
      </c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33"/>
      <c r="DG17" s="103"/>
      <c r="DH17" s="110"/>
      <c r="DI17" s="111"/>
      <c r="DJ17" s="108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</row>
    <row r="18" spans="1:192" s="101" customFormat="1" ht="21.75" customHeight="1" thickBot="1">
      <c r="A18" s="104" t="s">
        <v>40</v>
      </c>
      <c r="B18" s="83">
        <v>60</v>
      </c>
      <c r="C18" s="83">
        <v>532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423</v>
      </c>
      <c r="K18" s="105">
        <f t="shared" si="4"/>
        <v>80</v>
      </c>
      <c r="L18" s="86">
        <f>H18*3.4/F18</f>
        <v>3.4</v>
      </c>
      <c r="M18" s="109" t="s">
        <v>29</v>
      </c>
      <c r="N18" s="88">
        <f t="shared" si="6"/>
        <v>8.3333333333333321</v>
      </c>
      <c r="O18" s="89">
        <v>8.3000000000000007</v>
      </c>
      <c r="P18" s="132">
        <f t="shared" si="7"/>
        <v>4</v>
      </c>
      <c r="Q18" s="84"/>
      <c r="R18" s="84"/>
      <c r="S18" s="106"/>
      <c r="T18" s="107"/>
      <c r="U18" s="107"/>
      <c r="V18" s="106"/>
      <c r="W18" s="106" t="s">
        <v>58</v>
      </c>
      <c r="X18" s="89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33"/>
      <c r="DG18" s="103"/>
      <c r="DH18" s="110"/>
      <c r="DI18" s="111"/>
      <c r="DJ18" s="108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</row>
    <row r="19" spans="1:192" s="101" customFormat="1" ht="18" customHeight="1" thickBot="1">
      <c r="A19" s="104" t="s">
        <v>39</v>
      </c>
      <c r="B19" s="83">
        <v>40</v>
      </c>
      <c r="C19" s="83">
        <v>382</v>
      </c>
      <c r="D19" s="92">
        <v>5</v>
      </c>
      <c r="E19" s="92">
        <v>4</v>
      </c>
      <c r="F19" s="92">
        <v>4</v>
      </c>
      <c r="G19" s="92">
        <v>3</v>
      </c>
      <c r="H19" s="92">
        <v>4</v>
      </c>
      <c r="I19" s="92">
        <v>3</v>
      </c>
      <c r="J19" s="83">
        <v>310</v>
      </c>
      <c r="K19" s="105">
        <f t="shared" si="4"/>
        <v>80</v>
      </c>
      <c r="L19" s="86">
        <f t="shared" si="3"/>
        <v>3.4</v>
      </c>
      <c r="M19" s="109" t="s">
        <v>30</v>
      </c>
      <c r="N19" s="88">
        <f t="shared" si="6"/>
        <v>12.5</v>
      </c>
      <c r="O19" s="89">
        <v>10.3</v>
      </c>
      <c r="P19" s="132">
        <f t="shared" si="7"/>
        <v>4</v>
      </c>
      <c r="Q19" s="84"/>
      <c r="R19" s="84"/>
      <c r="S19" s="106"/>
      <c r="T19" s="107"/>
      <c r="U19" s="107"/>
      <c r="V19" s="106"/>
      <c r="W19" s="106" t="s">
        <v>67</v>
      </c>
      <c r="X19" s="89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33"/>
      <c r="DG19" s="103"/>
      <c r="DH19" s="110"/>
      <c r="DI19" s="111"/>
      <c r="DJ19" s="108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17891</v>
      </c>
      <c r="D22" s="40">
        <f>D9+D10+D11+D12+D13+D14+D15+D16+D17+D18+D19+D20+D21</f>
        <v>159</v>
      </c>
      <c r="E22" s="40">
        <f>E9+E10+E11+E12+E13+E14+E15+E16+E17+E18+E19+E20+E21</f>
        <v>167</v>
      </c>
      <c r="F22" s="40">
        <f>F9+F10+F11+F12+F13+F14+F15+F16+F17+F18+F19+F20+F21</f>
        <v>140</v>
      </c>
      <c r="G22" s="40">
        <f>G21+G20+G19+G18+G17+G16+G15+G14+G13+G12+G11+G10+G9</f>
        <v>137</v>
      </c>
      <c r="H22" s="40">
        <f>H21+H20+H19+H18+H17+H16+H15+H14+H13+H12+H11+H10+H9</f>
        <v>146</v>
      </c>
      <c r="I22" s="40">
        <f>I21+I20+I19+I18+I17+I16+I15+I14+I13+I12+I11+I10+I9</f>
        <v>148</v>
      </c>
      <c r="J22" s="39">
        <f>J21+J20+J19+J18+J17+J16+J15+J14+J13+J12+J11+J10+J9</f>
        <v>16532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12.7</v>
      </c>
      <c r="P22" s="30">
        <f>P21+P20+P19+P18+P17+P16+P15+P14+P13+P12+P11+P10+P9</f>
        <v>146</v>
      </c>
      <c r="Q22" s="30">
        <f t="shared" ref="Q22:U22" si="8">Q21+Q20+Q19+Q18+Q17+Q16+Q15+Q14+Q13+Q12+Q11+Q10+Q9</f>
        <v>10</v>
      </c>
      <c r="R22" s="30">
        <f t="shared" si="8"/>
        <v>0</v>
      </c>
      <c r="S22" s="30">
        <f t="shared" si="8"/>
        <v>16</v>
      </c>
      <c r="T22" s="30">
        <f t="shared" si="8"/>
        <v>3</v>
      </c>
      <c r="U22" s="30">
        <f t="shared" si="8"/>
        <v>140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57723</v>
      </c>
      <c r="D23" s="33">
        <f t="shared" ref="D23:J23" si="9">D22+D8</f>
        <v>459</v>
      </c>
      <c r="E23" s="33">
        <f t="shared" si="9"/>
        <v>456</v>
      </c>
      <c r="F23" s="53">
        <f t="shared" si="9"/>
        <v>424</v>
      </c>
      <c r="G23" s="53">
        <f t="shared" si="9"/>
        <v>408</v>
      </c>
      <c r="H23" s="33">
        <f t="shared" si="9"/>
        <v>461</v>
      </c>
      <c r="I23" s="33">
        <f t="shared" si="9"/>
        <v>461</v>
      </c>
      <c r="J23" s="76">
        <f t="shared" si="9"/>
        <v>58085</v>
      </c>
      <c r="K23" s="77">
        <f t="shared" si="4"/>
        <v>92.37472766884531</v>
      </c>
      <c r="L23" s="31">
        <f>H23*3.4/F23</f>
        <v>3.6966981132075469</v>
      </c>
      <c r="M23" s="54">
        <f>(M8+M22)/2</f>
        <v>3.1811111111111114</v>
      </c>
      <c r="N23" s="55">
        <f>D23/B23*100</f>
        <v>20.454545454545457</v>
      </c>
      <c r="O23" s="55">
        <v>18.100000000000001</v>
      </c>
      <c r="P23" s="56">
        <f>P22+P8</f>
        <v>461</v>
      </c>
      <c r="Q23" s="33">
        <f>Q22+Q8</f>
        <v>25</v>
      </c>
      <c r="R23" s="33">
        <f>R22+R8</f>
        <v>0</v>
      </c>
      <c r="S23" s="33">
        <f>S8+S22</f>
        <v>53</v>
      </c>
      <c r="T23" s="33">
        <f>T8+T22</f>
        <v>3</v>
      </c>
      <c r="U23" s="33">
        <f>U8+U22</f>
        <v>425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67">
        <f>D23-E23</f>
        <v>3</v>
      </c>
      <c r="E24" s="168"/>
      <c r="F24" s="167">
        <f>F23-G23</f>
        <v>16</v>
      </c>
      <c r="G24" s="168"/>
      <c r="H24" s="169">
        <f>H23-I23</f>
        <v>0</v>
      </c>
      <c r="I24" s="170"/>
      <c r="J24" s="80"/>
      <c r="K24" s="78"/>
      <c r="L24" s="22"/>
      <c r="M24" s="22"/>
      <c r="N24" s="22"/>
      <c r="O24" s="22"/>
      <c r="P24" s="23"/>
      <c r="Q24" s="24" t="s">
        <v>73</v>
      </c>
      <c r="R24" s="24" t="s">
        <v>58</v>
      </c>
      <c r="S24" s="24" t="s">
        <v>68</v>
      </c>
      <c r="T24" s="24" t="s">
        <v>74</v>
      </c>
      <c r="U24" s="24" t="s">
        <v>75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14450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2024-05-08T10:38:53Z</cp:lastPrinted>
  <dcterms:created xsi:type="dcterms:W3CDTF">2020-08-31T08:55:27Z</dcterms:created>
  <dcterms:modified xsi:type="dcterms:W3CDTF">2024-05-08T10:51:11Z</dcterms:modified>
</cp:coreProperties>
</file>