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Q22" i="1"/>
  <c r="R22"/>
  <c r="N11"/>
  <c r="S8"/>
  <c r="M22"/>
  <c r="N12" l="1"/>
  <c r="DJ22"/>
  <c r="D22"/>
  <c r="T8"/>
  <c r="R8"/>
  <c r="Q8"/>
  <c r="K7"/>
  <c r="S22"/>
  <c r="U22"/>
  <c r="DG22"/>
  <c r="C8"/>
  <c r="F8"/>
  <c r="L16"/>
  <c r="K16"/>
  <c r="N16"/>
  <c r="N10"/>
  <c r="K10"/>
  <c r="K11"/>
  <c r="DJ8"/>
  <c r="DG8"/>
  <c r="W8"/>
  <c r="U8"/>
  <c r="M8"/>
  <c r="J8"/>
  <c r="I8"/>
  <c r="H8"/>
  <c r="G8"/>
  <c r="E8"/>
  <c r="D8"/>
  <c r="B8"/>
  <c r="P15"/>
  <c r="W22"/>
  <c r="T22"/>
  <c r="H22"/>
  <c r="I22"/>
  <c r="C22"/>
  <c r="E22"/>
  <c r="F22"/>
  <c r="B22"/>
  <c r="P14"/>
  <c r="P12"/>
  <c r="P11"/>
  <c r="P10"/>
  <c r="P9"/>
  <c r="P7"/>
  <c r="P6"/>
  <c r="L8" l="1"/>
  <c r="L22"/>
  <c r="N8"/>
  <c r="P8"/>
  <c r="N14"/>
  <c r="G22" l="1"/>
  <c r="J22" l="1"/>
  <c r="Q23" l="1"/>
  <c r="C23"/>
  <c r="L17" l="1"/>
  <c r="T23" l="1"/>
  <c r="S23"/>
  <c r="J23"/>
  <c r="I23"/>
  <c r="H23"/>
  <c r="G23"/>
  <c r="E23"/>
  <c r="D23" l="1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K19"/>
  <c r="P18"/>
  <c r="N18"/>
  <c r="L18"/>
  <c r="K18"/>
  <c r="P17"/>
  <c r="N17"/>
  <c r="K17"/>
  <c r="P16"/>
  <c r="L14"/>
  <c r="K14"/>
  <c r="L12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N7"/>
  <c r="P22" l="1"/>
  <c r="DG23"/>
  <c r="DH23"/>
  <c r="DI23"/>
  <c r="U23"/>
  <c r="W23"/>
  <c r="B23"/>
  <c r="N23" s="1"/>
  <c r="DJ23"/>
  <c r="M23"/>
  <c r="K22"/>
  <c r="N22"/>
  <c r="F23"/>
  <c r="L23" l="1"/>
  <c r="P23"/>
  <c r="D24"/>
  <c r="F24"/>
  <c r="K23"/>
  <c r="H24"/>
</calcChain>
</file>

<file path=xl/sharedStrings.xml><?xml version="1.0" encoding="utf-8"?>
<sst xmlns="http://schemas.openxmlformats.org/spreadsheetml/2006/main" count="225" uniqueCount="77">
  <si>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</si>
  <si>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</si>
  <si>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</si>
  <si>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</si>
  <si>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% жира</t>
  </si>
  <si>
    <t>белок</t>
  </si>
  <si>
    <t>на  1  ф.к. кг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</si>
  <si>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</si>
  <si>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</si>
  <si>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</si>
  <si>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</si>
  <si>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</si>
  <si>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</si>
  <si>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</si>
  <si>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</si>
  <si>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</si>
  <si>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</si>
  <si>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</si>
  <si>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</si>
  <si>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</si>
  <si>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</si>
  <si>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3,15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</si>
  <si>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</si>
  <si>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</si>
  <si>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</si>
  <si>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</si>
  <si>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</si>
  <si>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</si>
  <si>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КФХ Тимощенко Е.Г.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</si>
  <si>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</si>
  <si>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</si>
  <si>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</si>
  <si>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</si>
  <si>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</si>
  <si>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</si>
  <si>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</si>
  <si>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</si>
  <si>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</si>
  <si>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</si>
  <si>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</si>
  <si>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</si>
  <si>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</si>
  <si>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</si>
  <si>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</si>
  <si>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</si>
  <si>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</si>
  <si>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</si>
  <si>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</si>
  <si>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телок с 01.10.23</t>
  </si>
  <si>
    <t>вал. надой с начала 2024 года,ц</t>
  </si>
  <si>
    <r>
      <t xml:space="preserve">в а  л, ц              </t>
    </r>
    <r>
      <rPr>
        <sz val="8"/>
        <rFont val="Arial Narrow"/>
        <family val="2"/>
        <charset val="204"/>
      </rPr>
      <t>2024г  2023г.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</si>
  <si>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2024г. 2023г.</t>
    </r>
  </si>
  <si>
    <r>
      <t xml:space="preserve">зачет, </t>
    </r>
    <r>
      <rPr>
        <sz val="8"/>
        <rFont val="Arial Narrow"/>
        <family val="2"/>
        <charset val="204"/>
      </rPr>
      <t>ц     2024г.  2023г.</t>
    </r>
  </si>
  <si>
    <t>зачет с начала 2024  года,ц</t>
  </si>
  <si>
    <t>2024</t>
  </si>
  <si>
    <t>2520</t>
  </si>
  <si>
    <t>итого по КФХ</t>
  </si>
  <si>
    <t>КФХ Орлов Д.Д.</t>
  </si>
  <si>
    <t>0</t>
  </si>
  <si>
    <t>16</t>
  </si>
  <si>
    <t>2</t>
  </si>
  <si>
    <t>23</t>
  </si>
  <si>
    <t>95</t>
  </si>
  <si>
    <t>67</t>
  </si>
  <si>
    <t>48</t>
  </si>
  <si>
    <t>33</t>
  </si>
  <si>
    <t>15</t>
  </si>
  <si>
    <t>75</t>
  </si>
  <si>
    <t>1</t>
  </si>
  <si>
    <t>392</t>
  </si>
  <si>
    <t>26</t>
  </si>
  <si>
    <t>Надой н/т коров на 01.06. 2024</t>
  </si>
  <si>
    <t>36</t>
  </si>
  <si>
    <t>5</t>
  </si>
  <si>
    <t>6</t>
  </si>
  <si>
    <t xml:space="preserve">СВОДКА ПО НАДОЮ МОЛОКА ЗА  12.06.2024 года </t>
  </si>
  <si>
    <t>3,42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</si>
</sst>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9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0" fontId="23" fillId="0" borderId="0" xfId="0" applyFont="1" applyFill="1"/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S5" sqref="S5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6.14062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37" t="s">
        <v>75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  <c r="BB1" s="137"/>
      <c r="BC1" s="137"/>
      <c r="BD1" s="137"/>
      <c r="BE1" s="137"/>
      <c r="BF1" s="137"/>
      <c r="BG1" s="137"/>
      <c r="BH1" s="137"/>
      <c r="BI1" s="137"/>
      <c r="BJ1" s="137"/>
      <c r="BK1" s="137"/>
      <c r="BL1" s="137"/>
      <c r="BM1" s="137"/>
      <c r="BN1" s="137"/>
      <c r="BO1" s="137"/>
      <c r="BP1" s="137"/>
      <c r="BQ1" s="137"/>
      <c r="BR1" s="137"/>
      <c r="BS1" s="137"/>
      <c r="BT1" s="137"/>
      <c r="BU1" s="137"/>
      <c r="BV1" s="137"/>
      <c r="BW1" s="137"/>
      <c r="BX1" s="137"/>
      <c r="BY1" s="137"/>
      <c r="BZ1" s="137"/>
      <c r="CA1" s="137"/>
      <c r="CB1" s="137"/>
      <c r="CC1" s="137"/>
      <c r="CD1" s="137"/>
      <c r="CE1" s="137"/>
      <c r="CF1" s="137"/>
      <c r="CG1" s="137"/>
      <c r="CH1" s="137"/>
      <c r="CI1" s="137"/>
      <c r="CJ1" s="137"/>
      <c r="CK1" s="137"/>
      <c r="CL1" s="137"/>
      <c r="CM1" s="137"/>
      <c r="CN1" s="137"/>
      <c r="CO1" s="137"/>
      <c r="CP1" s="137"/>
      <c r="CQ1" s="137"/>
      <c r="CR1" s="137"/>
      <c r="CS1" s="137"/>
      <c r="CT1" s="137"/>
      <c r="CU1" s="137"/>
      <c r="CV1" s="137"/>
      <c r="CW1" s="137"/>
      <c r="CX1" s="137"/>
      <c r="CY1" s="137"/>
      <c r="CZ1" s="137"/>
      <c r="DA1" s="137"/>
      <c r="DB1" s="137"/>
      <c r="DC1" s="137"/>
      <c r="DD1" s="137"/>
      <c r="DE1" s="137"/>
      <c r="DF1" s="137"/>
      <c r="DG1" s="137"/>
      <c r="DH1" s="137"/>
      <c r="DI1" s="137"/>
      <c r="DJ1" s="137"/>
    </row>
    <row r="2" spans="1:192" ht="12.75" customHeight="1">
      <c r="A2" s="138" t="s">
        <v>23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138"/>
      <c r="BK2" s="138"/>
      <c r="BL2" s="138"/>
      <c r="BM2" s="138"/>
      <c r="BN2" s="138"/>
      <c r="BO2" s="138"/>
      <c r="BP2" s="138"/>
      <c r="BQ2" s="138"/>
      <c r="BR2" s="138"/>
      <c r="BS2" s="138"/>
      <c r="BT2" s="138"/>
      <c r="BU2" s="138"/>
      <c r="BV2" s="138"/>
      <c r="BW2" s="138"/>
      <c r="BX2" s="138"/>
      <c r="BY2" s="138"/>
      <c r="BZ2" s="138"/>
      <c r="CA2" s="138"/>
      <c r="CB2" s="138"/>
      <c r="CC2" s="138"/>
      <c r="CD2" s="138"/>
      <c r="CE2" s="138"/>
      <c r="CF2" s="138"/>
      <c r="CG2" s="138"/>
      <c r="CH2" s="138"/>
      <c r="CI2" s="138"/>
      <c r="CJ2" s="138"/>
      <c r="CK2" s="138"/>
      <c r="CL2" s="138"/>
      <c r="CM2" s="138"/>
      <c r="CN2" s="138"/>
      <c r="CO2" s="138"/>
      <c r="CP2" s="138"/>
      <c r="CQ2" s="138"/>
      <c r="CR2" s="138"/>
      <c r="CS2" s="138"/>
      <c r="CT2" s="138"/>
      <c r="CU2" s="138"/>
      <c r="CV2" s="138"/>
      <c r="CW2" s="138"/>
      <c r="CX2" s="138"/>
      <c r="CY2" s="138"/>
      <c r="CZ2" s="138"/>
      <c r="DA2" s="138"/>
      <c r="DB2" s="138"/>
      <c r="DC2" s="138"/>
      <c r="DD2" s="138"/>
      <c r="DE2" s="138"/>
      <c r="DF2" s="138"/>
      <c r="DG2" s="138"/>
      <c r="DH2" s="138"/>
      <c r="DI2" s="138"/>
      <c r="DJ2" s="138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6" t="s">
        <v>0</v>
      </c>
      <c r="B4" s="139" t="s">
        <v>1</v>
      </c>
      <c r="C4" s="141" t="s">
        <v>49</v>
      </c>
      <c r="D4" s="130" t="s">
        <v>2</v>
      </c>
      <c r="E4" s="131"/>
      <c r="F4" s="131"/>
      <c r="G4" s="131"/>
      <c r="H4" s="131"/>
      <c r="I4" s="132"/>
      <c r="J4" s="126" t="s">
        <v>53</v>
      </c>
      <c r="K4" s="133" t="s">
        <v>3</v>
      </c>
      <c r="L4" s="126" t="s">
        <v>4</v>
      </c>
      <c r="M4" s="126" t="s">
        <v>5</v>
      </c>
      <c r="N4" s="147" t="s">
        <v>6</v>
      </c>
      <c r="O4" s="148"/>
      <c r="P4" s="126" t="s">
        <v>37</v>
      </c>
      <c r="Q4" s="128" t="s">
        <v>7</v>
      </c>
      <c r="R4" s="129"/>
      <c r="S4" s="130" t="s">
        <v>8</v>
      </c>
      <c r="T4" s="131"/>
      <c r="U4" s="132"/>
      <c r="V4" s="133" t="s">
        <v>9</v>
      </c>
      <c r="W4" s="135" t="s">
        <v>71</v>
      </c>
      <c r="X4" s="136"/>
      <c r="Y4" s="8" t="s">
        <v>42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24" t="s">
        <v>10</v>
      </c>
      <c r="DH4" s="124" t="s">
        <v>10</v>
      </c>
      <c r="DI4" s="142" t="s">
        <v>11</v>
      </c>
      <c r="DJ4" s="144" t="s">
        <v>41</v>
      </c>
    </row>
    <row r="5" spans="1:192" ht="53.25" customHeight="1" thickBot="1">
      <c r="A5" s="127"/>
      <c r="B5" s="140"/>
      <c r="C5" s="141"/>
      <c r="D5" s="145" t="s">
        <v>50</v>
      </c>
      <c r="E5" s="146"/>
      <c r="F5" s="145" t="s">
        <v>51</v>
      </c>
      <c r="G5" s="146"/>
      <c r="H5" s="145" t="s">
        <v>52</v>
      </c>
      <c r="I5" s="146"/>
      <c r="J5" s="127"/>
      <c r="K5" s="134"/>
      <c r="L5" s="127"/>
      <c r="M5" s="127"/>
      <c r="N5" s="79" t="s">
        <v>54</v>
      </c>
      <c r="O5" s="79" t="s">
        <v>43</v>
      </c>
      <c r="P5" s="127"/>
      <c r="Q5" s="9" t="s">
        <v>12</v>
      </c>
      <c r="R5" s="10" t="s">
        <v>13</v>
      </c>
      <c r="S5" s="11" t="s">
        <v>14</v>
      </c>
      <c r="T5" s="17" t="s">
        <v>15</v>
      </c>
      <c r="U5" s="18" t="s">
        <v>48</v>
      </c>
      <c r="V5" s="134"/>
      <c r="W5" s="75" t="s">
        <v>16</v>
      </c>
      <c r="X5" s="11" t="s">
        <v>17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25"/>
      <c r="DH5" s="125"/>
      <c r="DI5" s="143"/>
      <c r="DJ5" s="144"/>
    </row>
    <row r="6" spans="1:192" ht="33" customHeight="1" thickBot="1">
      <c r="A6" s="81" t="s">
        <v>18</v>
      </c>
      <c r="B6" s="62">
        <v>970</v>
      </c>
      <c r="C6" s="63">
        <v>46940</v>
      </c>
      <c r="D6" s="30">
        <v>265</v>
      </c>
      <c r="E6" s="30">
        <v>254</v>
      </c>
      <c r="F6" s="30">
        <v>255</v>
      </c>
      <c r="G6" s="30">
        <v>243</v>
      </c>
      <c r="H6" s="30">
        <v>277</v>
      </c>
      <c r="I6" s="30">
        <v>271</v>
      </c>
      <c r="J6" s="63">
        <v>49931</v>
      </c>
      <c r="K6" s="82">
        <v>96</v>
      </c>
      <c r="L6" s="31">
        <v>3.8</v>
      </c>
      <c r="M6" s="83" t="s">
        <v>76</v>
      </c>
      <c r="N6" s="32">
        <v>27.3</v>
      </c>
      <c r="O6" s="64">
        <v>26.7</v>
      </c>
      <c r="P6" s="30">
        <f>H6</f>
        <v>277</v>
      </c>
      <c r="Q6" s="84">
        <v>24</v>
      </c>
      <c r="R6" s="85" t="s">
        <v>68</v>
      </c>
      <c r="S6" s="65">
        <v>51</v>
      </c>
      <c r="T6" s="66">
        <v>5</v>
      </c>
      <c r="U6" s="86">
        <v>321</v>
      </c>
      <c r="V6" s="87"/>
      <c r="W6" s="30">
        <v>300</v>
      </c>
      <c r="X6" s="64">
        <v>33.9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88">
        <v>6600</v>
      </c>
      <c r="DH6" s="67"/>
      <c r="DI6" s="68"/>
      <c r="DJ6" s="67"/>
    </row>
    <row r="7" spans="1:192" ht="28.5" customHeight="1" thickBot="1">
      <c r="A7" s="81" t="s">
        <v>20</v>
      </c>
      <c r="B7" s="62">
        <v>162</v>
      </c>
      <c r="C7" s="89">
        <v>2384</v>
      </c>
      <c r="D7" s="30">
        <v>20</v>
      </c>
      <c r="E7" s="30">
        <v>22</v>
      </c>
      <c r="F7" s="30">
        <v>17</v>
      </c>
      <c r="G7" s="30">
        <v>21</v>
      </c>
      <c r="H7" s="30">
        <v>18</v>
      </c>
      <c r="I7" s="30">
        <v>22</v>
      </c>
      <c r="J7" s="63">
        <v>2093</v>
      </c>
      <c r="K7" s="82">
        <f>F7/D7*100</f>
        <v>85</v>
      </c>
      <c r="L7" s="31">
        <v>3.8</v>
      </c>
      <c r="M7" s="83" t="s">
        <v>21</v>
      </c>
      <c r="N7" s="32">
        <f>D7/B7*100</f>
        <v>12.345679012345679</v>
      </c>
      <c r="O7" s="64">
        <v>8.8000000000000007</v>
      </c>
      <c r="P7" s="30">
        <f>H7</f>
        <v>18</v>
      </c>
      <c r="Q7" s="84"/>
      <c r="R7" s="85"/>
      <c r="S7" s="65">
        <v>5</v>
      </c>
      <c r="T7" s="66"/>
      <c r="U7" s="86"/>
      <c r="V7" s="87"/>
      <c r="W7" s="30">
        <v>38</v>
      </c>
      <c r="X7" s="64">
        <v>16.2</v>
      </c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1800</v>
      </c>
      <c r="DH7" s="67"/>
      <c r="DI7" s="68"/>
      <c r="DJ7" s="67"/>
    </row>
    <row r="8" spans="1:192" s="13" customFormat="1" ht="25.5" customHeight="1" thickBot="1">
      <c r="A8" s="90" t="s">
        <v>22</v>
      </c>
      <c r="B8" s="91">
        <f t="shared" ref="B8:J8" si="0">B6+B7</f>
        <v>1132</v>
      </c>
      <c r="C8" s="92">
        <f>C7+C6</f>
        <v>49324</v>
      </c>
      <c r="D8" s="93">
        <f t="shared" si="0"/>
        <v>285</v>
      </c>
      <c r="E8" s="33">
        <f t="shared" si="0"/>
        <v>276</v>
      </c>
      <c r="F8" s="33">
        <f>F6+F7</f>
        <v>272</v>
      </c>
      <c r="G8" s="33">
        <f t="shared" si="0"/>
        <v>264</v>
      </c>
      <c r="H8" s="33">
        <f t="shared" si="0"/>
        <v>295</v>
      </c>
      <c r="I8" s="33">
        <f t="shared" si="0"/>
        <v>293</v>
      </c>
      <c r="J8" s="91">
        <f t="shared" si="0"/>
        <v>52024</v>
      </c>
      <c r="K8" s="94">
        <f>F8/D8*100</f>
        <v>95.438596491228068</v>
      </c>
      <c r="L8" s="31">
        <f>H8*3.4/F8</f>
        <v>3.6875</v>
      </c>
      <c r="M8" s="95">
        <f>(M6+M7)/2</f>
        <v>3.2850000000000001</v>
      </c>
      <c r="N8" s="96">
        <f>D8/B8*100</f>
        <v>25.176678445229683</v>
      </c>
      <c r="O8" s="96">
        <v>23</v>
      </c>
      <c r="P8" s="33">
        <f t="shared" ref="P8:U8" si="1">P6+P7</f>
        <v>295</v>
      </c>
      <c r="Q8" s="33">
        <f t="shared" si="1"/>
        <v>24</v>
      </c>
      <c r="R8" s="33">
        <f t="shared" si="1"/>
        <v>1</v>
      </c>
      <c r="S8" s="33">
        <f>S6+S7</f>
        <v>56</v>
      </c>
      <c r="T8" s="33">
        <f t="shared" si="1"/>
        <v>5</v>
      </c>
      <c r="U8" s="33">
        <f t="shared" si="1"/>
        <v>321</v>
      </c>
      <c r="V8" s="34"/>
      <c r="W8" s="33">
        <f>W6+W7</f>
        <v>338</v>
      </c>
      <c r="X8" s="96">
        <v>25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8400</v>
      </c>
      <c r="DH8" s="33" t="e">
        <f>DH6+#REF!+#REF!+DH7</f>
        <v>#REF!</v>
      </c>
      <c r="DI8" s="97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47</v>
      </c>
      <c r="B9" s="63">
        <v>300</v>
      </c>
      <c r="C9" s="98">
        <v>8100</v>
      </c>
      <c r="D9" s="65">
        <v>55</v>
      </c>
      <c r="E9" s="65">
        <v>60</v>
      </c>
      <c r="F9" s="65">
        <v>47</v>
      </c>
      <c r="G9" s="65">
        <v>43</v>
      </c>
      <c r="H9" s="65">
        <v>50</v>
      </c>
      <c r="I9" s="65">
        <v>49</v>
      </c>
      <c r="J9" s="63">
        <v>7455</v>
      </c>
      <c r="K9" s="37">
        <v>86</v>
      </c>
      <c r="L9" s="31">
        <v>3.6</v>
      </c>
      <c r="M9" s="99">
        <v>3.3</v>
      </c>
      <c r="N9" s="32">
        <v>18.3</v>
      </c>
      <c r="O9" s="64">
        <v>14.6</v>
      </c>
      <c r="P9" s="30">
        <f t="shared" ref="P9:P12" si="2">H9</f>
        <v>50</v>
      </c>
      <c r="Q9" s="84"/>
      <c r="R9" s="30"/>
      <c r="S9" s="71"/>
      <c r="T9" s="72"/>
      <c r="U9" s="100" t="s">
        <v>67</v>
      </c>
      <c r="V9" s="87"/>
      <c r="W9" s="71" t="s">
        <v>62</v>
      </c>
      <c r="X9" s="64">
        <v>22.5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3400</v>
      </c>
      <c r="DH9" s="67"/>
      <c r="DI9" s="68"/>
      <c r="DJ9" s="28"/>
      <c r="DL9" s="101"/>
    </row>
    <row r="10" spans="1:192" ht="21.75" customHeight="1" thickBot="1">
      <c r="A10" s="70" t="s">
        <v>31</v>
      </c>
      <c r="B10" s="98">
        <v>118</v>
      </c>
      <c r="C10" s="98">
        <v>2372</v>
      </c>
      <c r="D10" s="102">
        <v>18</v>
      </c>
      <c r="E10" s="102">
        <v>15</v>
      </c>
      <c r="F10" s="102">
        <v>17</v>
      </c>
      <c r="G10" s="102">
        <v>14</v>
      </c>
      <c r="H10" s="102">
        <v>17</v>
      </c>
      <c r="I10" s="65">
        <v>15</v>
      </c>
      <c r="J10" s="63">
        <v>2238</v>
      </c>
      <c r="K10" s="37">
        <f>F10/D10*100</f>
        <v>94.444444444444443</v>
      </c>
      <c r="L10" s="31">
        <v>3.8</v>
      </c>
      <c r="M10" s="73" t="s">
        <v>29</v>
      </c>
      <c r="N10" s="32">
        <f>D10/B10*100</f>
        <v>15.254237288135593</v>
      </c>
      <c r="O10" s="103">
        <v>13.6</v>
      </c>
      <c r="P10" s="30">
        <f>H10</f>
        <v>17</v>
      </c>
      <c r="Q10" s="104"/>
      <c r="R10" s="105"/>
      <c r="S10" s="24" t="s">
        <v>73</v>
      </c>
      <c r="T10" s="106"/>
      <c r="U10" s="107" t="s">
        <v>61</v>
      </c>
      <c r="V10" s="87"/>
      <c r="W10" s="24" t="s">
        <v>63</v>
      </c>
      <c r="X10" s="108">
        <v>20.5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09" t="s">
        <v>24</v>
      </c>
      <c r="B11" s="98">
        <v>171</v>
      </c>
      <c r="C11" s="98">
        <v>5065</v>
      </c>
      <c r="D11" s="102">
        <v>33</v>
      </c>
      <c r="E11" s="102">
        <v>30</v>
      </c>
      <c r="F11" s="102">
        <v>29</v>
      </c>
      <c r="G11" s="102">
        <v>27</v>
      </c>
      <c r="H11" s="102">
        <v>32</v>
      </c>
      <c r="I11" s="65">
        <v>31</v>
      </c>
      <c r="J11" s="63">
        <v>4943</v>
      </c>
      <c r="K11" s="37">
        <f>F11/D11*100</f>
        <v>87.878787878787875</v>
      </c>
      <c r="L11" s="31">
        <f t="shared" ref="L11:L19" si="3">H11*3.4/F11</f>
        <v>3.7517241379310344</v>
      </c>
      <c r="M11" s="73" t="s">
        <v>45</v>
      </c>
      <c r="N11" s="32">
        <f>D11/B11*100</f>
        <v>19.298245614035086</v>
      </c>
      <c r="O11" s="64">
        <v>19.100000000000001</v>
      </c>
      <c r="P11" s="30">
        <f t="shared" si="2"/>
        <v>32</v>
      </c>
      <c r="Q11" s="110"/>
      <c r="R11" s="110"/>
      <c r="S11" s="24" t="s">
        <v>74</v>
      </c>
      <c r="T11" s="106"/>
      <c r="U11" s="106" t="s">
        <v>70</v>
      </c>
      <c r="V11" s="24"/>
      <c r="W11" s="24" t="s">
        <v>64</v>
      </c>
      <c r="X11" s="108">
        <v>24.8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11"/>
      <c r="DG11" s="112">
        <v>5100</v>
      </c>
      <c r="DH11" s="113"/>
      <c r="DI11" s="68"/>
      <c r="DJ11" s="28"/>
    </row>
    <row r="12" spans="1:192" ht="23.25" customHeight="1" thickBot="1">
      <c r="A12" s="70" t="s">
        <v>25</v>
      </c>
      <c r="B12" s="63">
        <v>110</v>
      </c>
      <c r="C12" s="63">
        <v>2217</v>
      </c>
      <c r="D12" s="65">
        <v>15</v>
      </c>
      <c r="E12" s="65">
        <v>14</v>
      </c>
      <c r="F12" s="65">
        <v>14</v>
      </c>
      <c r="G12" s="65">
        <v>12</v>
      </c>
      <c r="H12" s="65">
        <v>14</v>
      </c>
      <c r="I12" s="65">
        <v>12</v>
      </c>
      <c r="J12" s="63">
        <v>2125</v>
      </c>
      <c r="K12" s="37">
        <f t="shared" ref="K12:K23" si="4">F12/D12*100</f>
        <v>93.333333333333329</v>
      </c>
      <c r="L12" s="31">
        <f t="shared" si="3"/>
        <v>3.4</v>
      </c>
      <c r="M12" s="73" t="s">
        <v>19</v>
      </c>
      <c r="N12" s="32">
        <f>D12/B12*100</f>
        <v>13.636363636363635</v>
      </c>
      <c r="O12" s="64">
        <v>13.3</v>
      </c>
      <c r="P12" s="30">
        <f t="shared" si="2"/>
        <v>14</v>
      </c>
      <c r="Q12" s="30"/>
      <c r="R12" s="30"/>
      <c r="S12" s="71"/>
      <c r="T12" s="72"/>
      <c r="U12" s="72" t="s">
        <v>60</v>
      </c>
      <c r="V12" s="71"/>
      <c r="W12" s="71" t="s">
        <v>65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24.7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30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14"/>
      <c r="DI13" s="115"/>
      <c r="DJ13" s="28"/>
      <c r="DN13" s="116"/>
    </row>
    <row r="14" spans="1:192" ht="24" customHeight="1" thickBot="1">
      <c r="A14" s="70" t="s">
        <v>26</v>
      </c>
      <c r="B14" s="63">
        <v>185</v>
      </c>
      <c r="C14" s="63">
        <v>2818</v>
      </c>
      <c r="D14" s="65">
        <v>18</v>
      </c>
      <c r="E14" s="65">
        <v>18</v>
      </c>
      <c r="F14" s="65">
        <v>17</v>
      </c>
      <c r="G14" s="65">
        <v>16</v>
      </c>
      <c r="H14" s="65">
        <v>17</v>
      </c>
      <c r="I14" s="65">
        <v>16</v>
      </c>
      <c r="J14" s="63">
        <v>2514</v>
      </c>
      <c r="K14" s="37">
        <f t="shared" si="4"/>
        <v>94.444444444444443</v>
      </c>
      <c r="L14" s="31">
        <f>H14*3.4/F14</f>
        <v>3.4</v>
      </c>
      <c r="M14" s="73" t="s">
        <v>27</v>
      </c>
      <c r="N14" s="32">
        <f>D14/B14*100</f>
        <v>9.7297297297297298</v>
      </c>
      <c r="O14" s="64">
        <v>9</v>
      </c>
      <c r="P14" s="30">
        <f>H14</f>
        <v>17</v>
      </c>
      <c r="Q14" s="30"/>
      <c r="R14" s="30"/>
      <c r="S14" s="71"/>
      <c r="T14" s="72"/>
      <c r="U14" s="72" t="s">
        <v>59</v>
      </c>
      <c r="V14" s="71"/>
      <c r="W14" s="71" t="s">
        <v>63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14"/>
      <c r="DI14" s="115"/>
      <c r="DJ14" s="28"/>
    </row>
    <row r="15" spans="1:192" ht="24" hidden="1" customHeight="1" thickBot="1">
      <c r="A15" s="70" t="s">
        <v>57</v>
      </c>
      <c r="B15" s="63">
        <v>0</v>
      </c>
      <c r="C15" s="63">
        <v>0</v>
      </c>
      <c r="D15" s="65">
        <v>0</v>
      </c>
      <c r="E15" s="65">
        <v>6</v>
      </c>
      <c r="F15" s="65">
        <v>0</v>
      </c>
      <c r="G15" s="65">
        <v>5</v>
      </c>
      <c r="H15" s="65">
        <v>0</v>
      </c>
      <c r="I15" s="65">
        <v>5</v>
      </c>
      <c r="J15" s="63">
        <v>0</v>
      </c>
      <c r="K15" s="37">
        <v>0</v>
      </c>
      <c r="L15" s="31">
        <v>0</v>
      </c>
      <c r="M15" s="73" t="s">
        <v>58</v>
      </c>
      <c r="N15" s="32">
        <v>0</v>
      </c>
      <c r="O15" s="64">
        <v>5.2</v>
      </c>
      <c r="P15" s="30">
        <f t="shared" ref="P15" si="5">H15</f>
        <v>0</v>
      </c>
      <c r="Q15" s="30"/>
      <c r="R15" s="30"/>
      <c r="S15" s="71"/>
      <c r="T15" s="119"/>
      <c r="U15" s="72"/>
      <c r="V15" s="71" t="s">
        <v>23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14"/>
      <c r="DI15" s="115"/>
      <c r="DJ15" s="28"/>
    </row>
    <row r="16" spans="1:192" ht="20.25" customHeight="1" thickBot="1">
      <c r="A16" s="70" t="s">
        <v>46</v>
      </c>
      <c r="B16" s="62">
        <v>24</v>
      </c>
      <c r="C16" s="62">
        <v>214</v>
      </c>
      <c r="D16" s="30">
        <v>3</v>
      </c>
      <c r="E16" s="30">
        <v>3</v>
      </c>
      <c r="F16" s="30">
        <v>3</v>
      </c>
      <c r="G16" s="30">
        <v>3</v>
      </c>
      <c r="H16" s="30">
        <v>3</v>
      </c>
      <c r="I16" s="30">
        <v>3</v>
      </c>
      <c r="J16" s="63">
        <v>214</v>
      </c>
      <c r="K16" s="37">
        <f t="shared" si="4"/>
        <v>100</v>
      </c>
      <c r="L16" s="31">
        <f t="shared" si="3"/>
        <v>3.4</v>
      </c>
      <c r="M16" s="73" t="s">
        <v>44</v>
      </c>
      <c r="N16" s="32">
        <f t="shared" ref="N16:N22" si="6">D16/B16*100</f>
        <v>12.5</v>
      </c>
      <c r="O16" s="64">
        <v>15</v>
      </c>
      <c r="P16" s="117">
        <f t="shared" ref="P16:P19" si="7">H16</f>
        <v>3</v>
      </c>
      <c r="Q16" s="30"/>
      <c r="R16" s="71"/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14"/>
      <c r="DI16" s="115"/>
      <c r="DJ16" s="28"/>
    </row>
    <row r="17" spans="1:192" ht="27.75" customHeight="1" thickBot="1">
      <c r="A17" s="70" t="s">
        <v>28</v>
      </c>
      <c r="B17" s="63">
        <v>104</v>
      </c>
      <c r="C17" s="63">
        <v>790</v>
      </c>
      <c r="D17" s="65">
        <v>7</v>
      </c>
      <c r="E17" s="65">
        <v>7</v>
      </c>
      <c r="F17" s="65">
        <v>5</v>
      </c>
      <c r="G17" s="65">
        <v>6</v>
      </c>
      <c r="H17" s="65">
        <v>5</v>
      </c>
      <c r="I17" s="65">
        <v>6</v>
      </c>
      <c r="J17" s="63">
        <v>574</v>
      </c>
      <c r="K17" s="37">
        <f t="shared" si="4"/>
        <v>71.428571428571431</v>
      </c>
      <c r="L17" s="31">
        <f t="shared" si="3"/>
        <v>3.4</v>
      </c>
      <c r="M17" s="73" t="s">
        <v>19</v>
      </c>
      <c r="N17" s="32">
        <f t="shared" si="6"/>
        <v>6.7307692307692308</v>
      </c>
      <c r="O17" s="64">
        <v>6.7</v>
      </c>
      <c r="P17" s="117">
        <f t="shared" si="7"/>
        <v>5</v>
      </c>
      <c r="Q17" s="30"/>
      <c r="R17" s="30"/>
      <c r="S17" s="71"/>
      <c r="T17" s="72"/>
      <c r="U17" s="118"/>
      <c r="V17" s="71"/>
      <c r="W17" s="71" t="s">
        <v>58</v>
      </c>
      <c r="X17" s="64" t="s">
        <v>23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14"/>
      <c r="DI17" s="115"/>
      <c r="DJ17" s="28"/>
    </row>
    <row r="18" spans="1:192" ht="21.75" customHeight="1" thickBot="1">
      <c r="A18" s="70" t="s">
        <v>40</v>
      </c>
      <c r="B18" s="63">
        <v>60</v>
      </c>
      <c r="C18" s="63">
        <v>687</v>
      </c>
      <c r="D18" s="65">
        <v>5</v>
      </c>
      <c r="E18" s="65">
        <v>5</v>
      </c>
      <c r="F18" s="65">
        <v>4</v>
      </c>
      <c r="G18" s="65">
        <v>4</v>
      </c>
      <c r="H18" s="65">
        <v>4</v>
      </c>
      <c r="I18" s="65">
        <v>4</v>
      </c>
      <c r="J18" s="63">
        <v>547</v>
      </c>
      <c r="K18" s="37">
        <f t="shared" si="4"/>
        <v>80</v>
      </c>
      <c r="L18" s="31">
        <f>H18*3.4/F18</f>
        <v>3.4</v>
      </c>
      <c r="M18" s="73" t="s">
        <v>29</v>
      </c>
      <c r="N18" s="32">
        <f t="shared" si="6"/>
        <v>8.3333333333333321</v>
      </c>
      <c r="O18" s="64">
        <v>8.3000000000000007</v>
      </c>
      <c r="P18" s="117">
        <f t="shared" si="7"/>
        <v>4</v>
      </c>
      <c r="Q18" s="30"/>
      <c r="R18" s="30"/>
      <c r="S18" s="71"/>
      <c r="T18" s="72"/>
      <c r="U18" s="72"/>
      <c r="V18" s="71"/>
      <c r="W18" s="71" t="s">
        <v>58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14"/>
      <c r="DI18" s="115"/>
      <c r="DJ18" s="28"/>
    </row>
    <row r="19" spans="1:192" ht="18" customHeight="1" thickBot="1">
      <c r="A19" s="70" t="s">
        <v>39</v>
      </c>
      <c r="B19" s="63">
        <v>40</v>
      </c>
      <c r="C19" s="63">
        <v>537</v>
      </c>
      <c r="D19" s="65">
        <v>5</v>
      </c>
      <c r="E19" s="65">
        <v>5</v>
      </c>
      <c r="F19" s="65">
        <v>4</v>
      </c>
      <c r="G19" s="65">
        <v>4</v>
      </c>
      <c r="H19" s="65">
        <v>4</v>
      </c>
      <c r="I19" s="65">
        <v>4</v>
      </c>
      <c r="J19" s="63">
        <v>434</v>
      </c>
      <c r="K19" s="37">
        <f t="shared" si="4"/>
        <v>80</v>
      </c>
      <c r="L19" s="31">
        <f t="shared" si="3"/>
        <v>3.4</v>
      </c>
      <c r="M19" s="73" t="s">
        <v>30</v>
      </c>
      <c r="N19" s="32">
        <f t="shared" si="6"/>
        <v>12.5</v>
      </c>
      <c r="O19" s="64">
        <v>12.8</v>
      </c>
      <c r="P19" s="117">
        <f t="shared" si="7"/>
        <v>4</v>
      </c>
      <c r="Q19" s="30"/>
      <c r="R19" s="30"/>
      <c r="S19" s="71"/>
      <c r="T19" s="72"/>
      <c r="U19" s="72"/>
      <c r="V19" s="71"/>
      <c r="W19" s="71" t="s">
        <v>66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14"/>
      <c r="DI19" s="115"/>
      <c r="DJ19" s="28"/>
    </row>
    <row r="20" spans="1:192" ht="2.2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21.75" hidden="1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/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56</v>
      </c>
      <c r="B22" s="39">
        <f>B9+B10+B11+B12+B13+B14+B15+B16+B17+B18+B19+B20+B21</f>
        <v>1112</v>
      </c>
      <c r="C22" s="39">
        <f>C9+C10+C11+C12+C13+C14+C15+C16+C17+C18+C19+C20+C21</f>
        <v>22800</v>
      </c>
      <c r="D22" s="40">
        <f>D9+D10+D11+D12+D13+D14+D15+D16+D17+D18+D19+D20+D21</f>
        <v>159</v>
      </c>
      <c r="E22" s="40">
        <f>E9+E10+E11+E12+E13+E14+E15+E16+E17+E18+E19+E20+E21</f>
        <v>163</v>
      </c>
      <c r="F22" s="40">
        <f>F9+F10+F11+F12+F13+F14+F15+F16+F17+F18+F19+F20+F21</f>
        <v>140</v>
      </c>
      <c r="G22" s="40">
        <f>G21+G20+G19+G18+G17+G16+G15+G14+G13+G12+G11+G10+G9</f>
        <v>134</v>
      </c>
      <c r="H22" s="40">
        <f>H21+H20+H19+H18+H17+H16+H15+H14+H13+H12+H11+H10+H9</f>
        <v>146</v>
      </c>
      <c r="I22" s="40">
        <f>I21+I20+I19+I18+I17+I16+I15+I14+I13+I12+I11+I10+I9</f>
        <v>145</v>
      </c>
      <c r="J22" s="39">
        <f>J21+J20+J19+J18+J17+J16+J15+J14+J13+J12+J11+J10+J9</f>
        <v>21044</v>
      </c>
      <c r="K22" s="37">
        <f t="shared" si="4"/>
        <v>88.050314465408803</v>
      </c>
      <c r="L22" s="31">
        <f>H22*3.4/F22</f>
        <v>3.5457142857142854</v>
      </c>
      <c r="M22" s="41">
        <f>(M9+M10+M11+M12+M14+M15+M16+M17+M18+M19)/9</f>
        <v>3.1322222222222229</v>
      </c>
      <c r="N22" s="32">
        <f t="shared" si="6"/>
        <v>14.298561151079136</v>
      </c>
      <c r="O22" s="42">
        <v>12.3</v>
      </c>
      <c r="P22" s="30">
        <f>P21+P20+P19+P18+P17+P16+P15+P14+P13+P12+P11+P10+P9</f>
        <v>146</v>
      </c>
      <c r="Q22" s="30">
        <f t="shared" ref="Q22:U22" si="8">Q21+Q20+Q19+Q18+Q17+Q16+Q15+Q14+Q13+Q12+Q11+Q10+Q9</f>
        <v>0</v>
      </c>
      <c r="R22" s="30">
        <f t="shared" si="8"/>
        <v>0</v>
      </c>
      <c r="S22" s="30">
        <f t="shared" si="8"/>
        <v>11</v>
      </c>
      <c r="T22" s="30">
        <f t="shared" si="8"/>
        <v>0</v>
      </c>
      <c r="U22" s="30">
        <f t="shared" si="8"/>
        <v>142</v>
      </c>
      <c r="V22" s="43"/>
      <c r="W22" s="44">
        <f>W9+W10+W11+W12+W13+W14+W15+W16+W17+W18+W19+W20+W21</f>
        <v>325</v>
      </c>
      <c r="X22" s="45">
        <v>22.6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8500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54</v>
      </c>
      <c r="B23" s="52">
        <f>B22+B8</f>
        <v>2244</v>
      </c>
      <c r="C23" s="35">
        <f>C8+C22</f>
        <v>72124</v>
      </c>
      <c r="D23" s="33">
        <f t="shared" ref="D23:J23" si="9">D22+D8</f>
        <v>444</v>
      </c>
      <c r="E23" s="33">
        <f t="shared" si="9"/>
        <v>439</v>
      </c>
      <c r="F23" s="53">
        <f t="shared" si="9"/>
        <v>412</v>
      </c>
      <c r="G23" s="53">
        <f t="shared" si="9"/>
        <v>398</v>
      </c>
      <c r="H23" s="33">
        <f t="shared" si="9"/>
        <v>441</v>
      </c>
      <c r="I23" s="33">
        <f t="shared" si="9"/>
        <v>438</v>
      </c>
      <c r="J23" s="76">
        <f t="shared" si="9"/>
        <v>73068</v>
      </c>
      <c r="K23" s="77">
        <f t="shared" si="4"/>
        <v>92.792792792792795</v>
      </c>
      <c r="L23" s="31">
        <f>H23*3.4/F23</f>
        <v>3.6393203883495144</v>
      </c>
      <c r="M23" s="54">
        <f>(M8+M22)/2</f>
        <v>3.2086111111111117</v>
      </c>
      <c r="N23" s="55">
        <f>D23/B23*100</f>
        <v>19.786096256684495</v>
      </c>
      <c r="O23" s="55">
        <v>17.399999999999999</v>
      </c>
      <c r="P23" s="56">
        <f>P22+P8</f>
        <v>441</v>
      </c>
      <c r="Q23" s="33">
        <f>Q22+Q8</f>
        <v>24</v>
      </c>
      <c r="R23" s="33">
        <f>R22+R8</f>
        <v>1</v>
      </c>
      <c r="S23" s="33">
        <f>S8+S22</f>
        <v>67</v>
      </c>
      <c r="T23" s="33">
        <f>T8+T22</f>
        <v>5</v>
      </c>
      <c r="U23" s="33">
        <f>U8+U22</f>
        <v>463</v>
      </c>
      <c r="V23" s="34"/>
      <c r="W23" s="33">
        <f>W8+W22</f>
        <v>663</v>
      </c>
      <c r="X23" s="55">
        <v>23.5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16900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43</v>
      </c>
      <c r="B24" s="20" t="s">
        <v>55</v>
      </c>
      <c r="C24" s="21"/>
      <c r="D24" s="120">
        <f>D23-E23</f>
        <v>5</v>
      </c>
      <c r="E24" s="121"/>
      <c r="F24" s="120">
        <f>F23-G23</f>
        <v>14</v>
      </c>
      <c r="G24" s="121"/>
      <c r="H24" s="122">
        <f>H23-I23</f>
        <v>3</v>
      </c>
      <c r="I24" s="123"/>
      <c r="J24" s="80"/>
      <c r="K24" s="78"/>
      <c r="L24" s="22"/>
      <c r="M24" s="22"/>
      <c r="N24" s="22"/>
      <c r="O24" s="22"/>
      <c r="P24" s="23"/>
      <c r="Q24" s="24" t="s">
        <v>72</v>
      </c>
      <c r="R24" s="24" t="s">
        <v>58</v>
      </c>
      <c r="S24" s="24" t="s">
        <v>67</v>
      </c>
      <c r="T24" s="24" t="s">
        <v>58</v>
      </c>
      <c r="U24" s="24" t="s">
        <v>69</v>
      </c>
      <c r="V24" s="24"/>
      <c r="W24" s="25">
        <v>514</v>
      </c>
      <c r="X24" s="26">
        <v>22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15600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23</v>
      </c>
      <c r="L25" s="1" t="s">
        <v>35</v>
      </c>
      <c r="M25" s="1" t="s">
        <v>23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23</v>
      </c>
      <c r="L26" s="1" t="s">
        <v>32</v>
      </c>
      <c r="M26" s="1" t="s">
        <v>36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23</v>
      </c>
      <c r="K27" s="1" t="s">
        <v>23</v>
      </c>
      <c r="L27" s="1"/>
      <c r="M27" s="1" t="s">
        <v>23</v>
      </c>
      <c r="N27" s="1"/>
      <c r="O27" s="1" t="s">
        <v>23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23</v>
      </c>
      <c r="C28" s="2"/>
      <c r="D28" s="2"/>
      <c r="E28" s="2"/>
      <c r="F28" s="2"/>
      <c r="G28" s="2"/>
      <c r="H28" s="2"/>
      <c r="I28" s="2" t="s">
        <v>23</v>
      </c>
      <c r="J28" s="2"/>
      <c r="K28" s="2"/>
      <c r="L28" s="2"/>
      <c r="M28" s="2"/>
      <c r="N28" s="2"/>
      <c r="O28" s="2" t="s">
        <v>23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33</v>
      </c>
      <c r="O29" s="2" t="s">
        <v>34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38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38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38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38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38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38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38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38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38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38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38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38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38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38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38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38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38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38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38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38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38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38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38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38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38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38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38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38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38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38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38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38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38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38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38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38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38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38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38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38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38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38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38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38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38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38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38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38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38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38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38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38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38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38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38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38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38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38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38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38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38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38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38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38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38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38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38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38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38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38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38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38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38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38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38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38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38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38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38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38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38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38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38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38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38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38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38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38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38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38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38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38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38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38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38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38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38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38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38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38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38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38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38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38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38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38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38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38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38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38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38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38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38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38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38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38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38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38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38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38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38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38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38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38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38</v>
      </c>
    </row>
    <row r="236" spans="2:24">
      <c r="C236" s="7" t="s">
        <v>38</v>
      </c>
    </row>
  </sheetData>
  <mergeCells count="26"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2024-06-13T05:07:41Z</cp:lastPrinted>
  <dcterms:created xsi:type="dcterms:W3CDTF">2020-08-31T08:55:27Z</dcterms:created>
  <dcterms:modified xsi:type="dcterms:W3CDTF">2024-06-13T05:08:00Z</dcterms:modified>
</cp:coreProperties>
</file>