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<sst xmlns="http://schemas.openxmlformats.org/spreadsheetml/2006/main" count="227" uniqueCount="76">
  <si>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</si>
  <si>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</si>
  <si>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</si>
  <si>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</si>
  <si>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</si>
  <si>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</si>
  <si>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</si>
  <si>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</si>
  <si>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</si>
  <si>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</si>
  <si>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</si>
  <si>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</si>
  <si>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</si>
  <si>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</si>
  <si>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</si>
  <si>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</si>
  <si>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</si>
  <si>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</si>
  <si>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</si>
  <si>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</si>
  <si>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</si>
  <si>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</si>
  <si>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</si>
  <si>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</si>
  <si>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</si>
  <si>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</si>
  <si>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</si>
  <si>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</si>
  <si>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</si>
  <si>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</si>
  <si>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</si>
  <si>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</si>
  <si>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</si>
  <si>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</si>
  <si>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</si>
  <si>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</si>
  <si>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</si>
  <si>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</si>
  <si>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</si>
  <si>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</si>
  <si>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</si>
  <si>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</si>
  <si>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</si>
  <si>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</si>
  <si>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</si>
  <si>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</si>
  <si>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</si>
  <si>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</si>
  <si>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</si>
  <si>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</si>
  <si>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</si>
  <si>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</si>
  <si>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</si>
  <si>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</si>
  <si>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</si>
  <si>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</si>
  <si>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</si>
  <si>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</si>
  <si>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</si>
  <si>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</si>
  <si>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</si>
  <si>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</si>
  <si>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</si>
  <si>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</si>
  <si>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3,28</t>
  </si>
  <si>
    <t>404</t>
  </si>
  <si>
    <t>Надой н/т коров на 01.08. 2024</t>
  </si>
  <si>
    <t>6</t>
  </si>
  <si>
    <t>60</t>
  </si>
  <si>
    <t>41</t>
  </si>
  <si>
    <t>5</t>
  </si>
  <si>
    <t>17</t>
  </si>
  <si>
    <t>38</t>
  </si>
  <si>
    <t>14</t>
  </si>
  <si>
    <t>32</t>
  </si>
  <si>
    <t xml:space="preserve">СВОДКА ПО НАДОЮ МОЛОКА ЗА  08.08.2024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</si>
</sst>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" fillId="2" borderId="0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6" sqref="I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66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60918</v>
      </c>
      <c r="D6" s="84">
        <v>239</v>
      </c>
      <c r="E6" s="84">
        <v>230</v>
      </c>
      <c r="F6" s="84">
        <v>224</v>
      </c>
      <c r="G6" s="84">
        <v>204</v>
      </c>
      <c r="H6" s="84">
        <v>240</v>
      </c>
      <c r="I6" s="84">
        <v>225</v>
      </c>
      <c r="J6" s="83">
        <v>64643</v>
      </c>
      <c r="K6" s="85">
        <f>F6/D6*100</f>
        <v>93.723849372384933</v>
      </c>
      <c r="L6" s="86">
        <v>3.7</v>
      </c>
      <c r="M6" s="87" t="s">
        <v>64</v>
      </c>
      <c r="N6" s="88">
        <f>D6/B6*100</f>
        <v>24.63917525773196</v>
      </c>
      <c r="O6" s="89">
        <v>23.9</v>
      </c>
      <c r="P6" s="84">
        <f>H6</f>
        <v>240</v>
      </c>
      <c r="Q6" s="90">
        <v>22</v>
      </c>
      <c r="R6" s="91" t="s">
        <v>29</v>
      </c>
      <c r="S6" s="92">
        <v>34</v>
      </c>
      <c r="T6" s="93">
        <v>2</v>
      </c>
      <c r="U6" s="94">
        <v>325</v>
      </c>
      <c r="V6" s="95"/>
      <c r="W6" s="84">
        <v>183</v>
      </c>
      <c r="X6" s="89">
        <v>31.9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26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63422</v>
      </c>
      <c r="D8" s="106">
        <f t="shared" si="0"/>
        <v>239</v>
      </c>
      <c r="E8" s="107">
        <f t="shared" si="0"/>
        <v>250</v>
      </c>
      <c r="F8" s="107">
        <f>F6+F7</f>
        <v>224</v>
      </c>
      <c r="G8" s="107">
        <f t="shared" si="0"/>
        <v>223</v>
      </c>
      <c r="H8" s="107">
        <f t="shared" si="0"/>
        <v>240</v>
      </c>
      <c r="I8" s="107">
        <f t="shared" si="0"/>
        <v>245</v>
      </c>
      <c r="J8" s="104">
        <f t="shared" si="0"/>
        <v>66844</v>
      </c>
      <c r="K8" s="108">
        <f>F8/D8*100</f>
        <v>93.723849372384933</v>
      </c>
      <c r="L8" s="86">
        <v>3.7</v>
      </c>
      <c r="M8" s="109">
        <f>(M6+M7)/1</f>
        <v>3.28</v>
      </c>
      <c r="N8" s="110">
        <f>D8/B8*100</f>
        <v>24.63917525773196</v>
      </c>
      <c r="O8" s="110">
        <v>20.7</v>
      </c>
      <c r="P8" s="107">
        <f t="shared" ref="P8:U8" si="1">P6+P7</f>
        <v>240</v>
      </c>
      <c r="Q8" s="107">
        <f t="shared" si="1"/>
        <v>22</v>
      </c>
      <c r="R8" s="107">
        <f t="shared" si="1"/>
        <v>3</v>
      </c>
      <c r="S8" s="107">
        <f>S6+S7</f>
        <v>34</v>
      </c>
      <c r="T8" s="107">
        <f t="shared" si="1"/>
        <v>2</v>
      </c>
      <c r="U8" s="107">
        <f t="shared" si="1"/>
        <v>325</v>
      </c>
      <c r="V8" s="111"/>
      <c r="W8" s="107">
        <f>W6+W7</f>
        <v>183</v>
      </c>
      <c r="X8" s="110">
        <v>31.9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27">
        <v>10953</v>
      </c>
      <c r="D9" s="92">
        <v>44</v>
      </c>
      <c r="E9" s="92">
        <v>50</v>
      </c>
      <c r="F9" s="92">
        <v>31</v>
      </c>
      <c r="G9" s="92">
        <v>36</v>
      </c>
      <c r="H9" s="92">
        <v>33</v>
      </c>
      <c r="I9" s="92">
        <v>41</v>
      </c>
      <c r="J9" s="83">
        <v>9871</v>
      </c>
      <c r="K9" s="108">
        <f>F9/D9*100</f>
        <v>70.454545454545453</v>
      </c>
      <c r="L9" s="86">
        <v>3.6</v>
      </c>
      <c r="M9" s="128">
        <v>3.3</v>
      </c>
      <c r="N9" s="110">
        <f>D9/B9*100</f>
        <v>14.666666666666666</v>
      </c>
      <c r="O9" s="89">
        <v>12.2</v>
      </c>
      <c r="P9" s="84">
        <f t="shared" ref="P9:P12" si="2">H9</f>
        <v>33</v>
      </c>
      <c r="Q9" s="90">
        <v>1</v>
      </c>
      <c r="R9" s="84"/>
      <c r="S9" s="118" t="s">
        <v>63</v>
      </c>
      <c r="T9" s="119"/>
      <c r="U9" s="129" t="s">
        <v>61</v>
      </c>
      <c r="V9" s="95"/>
      <c r="W9" s="118" t="s">
        <v>74</v>
      </c>
      <c r="X9" s="89">
        <v>21.6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02">
        <v>3800</v>
      </c>
      <c r="DH9" s="97"/>
      <c r="DI9" s="98"/>
      <c r="DJ9" s="120"/>
      <c r="DK9" s="99"/>
      <c r="DL9" s="131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27">
        <v>118</v>
      </c>
      <c r="C10" s="127">
        <v>3350</v>
      </c>
      <c r="D10" s="132">
        <v>15</v>
      </c>
      <c r="E10" s="132">
        <v>15</v>
      </c>
      <c r="F10" s="132">
        <v>14</v>
      </c>
      <c r="G10" s="132">
        <v>14</v>
      </c>
      <c r="H10" s="132">
        <v>15</v>
      </c>
      <c r="I10" s="92">
        <v>15</v>
      </c>
      <c r="J10" s="83">
        <v>3169</v>
      </c>
      <c r="K10" s="117">
        <f>F10/D10*100</f>
        <v>93.333333333333329</v>
      </c>
      <c r="L10" s="86">
        <v>3.8</v>
      </c>
      <c r="M10" s="121" t="s">
        <v>28</v>
      </c>
      <c r="N10" s="88">
        <f>D10/B10*100</f>
        <v>12.711864406779661</v>
      </c>
      <c r="O10" s="133">
        <v>13.6</v>
      </c>
      <c r="P10" s="84">
        <f>H10</f>
        <v>15</v>
      </c>
      <c r="Q10" s="134">
        <v>1</v>
      </c>
      <c r="R10" s="135"/>
      <c r="S10" s="136" t="s">
        <v>70</v>
      </c>
      <c r="T10" s="137"/>
      <c r="U10" s="138" t="s">
        <v>60</v>
      </c>
      <c r="V10" s="95"/>
      <c r="W10" s="136" t="s">
        <v>73</v>
      </c>
      <c r="X10" s="139">
        <v>19.8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0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40" t="s">
        <v>23</v>
      </c>
      <c r="B11" s="127">
        <v>171</v>
      </c>
      <c r="C11" s="127">
        <v>6917</v>
      </c>
      <c r="D11" s="132">
        <v>31</v>
      </c>
      <c r="E11" s="132">
        <v>24</v>
      </c>
      <c r="F11" s="132">
        <v>27</v>
      </c>
      <c r="G11" s="132">
        <v>21</v>
      </c>
      <c r="H11" s="132">
        <v>30</v>
      </c>
      <c r="I11" s="92">
        <v>24</v>
      </c>
      <c r="J11" s="83">
        <v>6705</v>
      </c>
      <c r="K11" s="117">
        <f>F11/D11*100</f>
        <v>87.096774193548384</v>
      </c>
      <c r="L11" s="86">
        <f t="shared" ref="L11:L19" si="3">H11*3.4/F11</f>
        <v>3.7777777777777777</v>
      </c>
      <c r="M11" s="121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41">
        <v>3</v>
      </c>
      <c r="R11" s="141"/>
      <c r="S11" s="136" t="s">
        <v>67</v>
      </c>
      <c r="T11" s="137"/>
      <c r="U11" s="137" t="s">
        <v>62</v>
      </c>
      <c r="V11" s="136"/>
      <c r="W11" s="136" t="s">
        <v>72</v>
      </c>
      <c r="X11" s="139">
        <v>25.2</v>
      </c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3"/>
      <c r="DG11" s="144">
        <v>6000</v>
      </c>
      <c r="DH11" s="145"/>
      <c r="DI11" s="98"/>
      <c r="DJ11" s="120">
        <v>4</v>
      </c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3038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2881</v>
      </c>
      <c r="K12" s="117">
        <f t="shared" ref="K12:K23" si="4">F12/D12*100</f>
        <v>92.307692307692307</v>
      </c>
      <c r="L12" s="86">
        <f t="shared" si="3"/>
        <v>3.4</v>
      </c>
      <c r="M12" s="121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/>
      <c r="R12" s="84"/>
      <c r="S12" s="118" t="s">
        <v>59</v>
      </c>
      <c r="T12" s="119"/>
      <c r="U12" s="119" t="s">
        <v>59</v>
      </c>
      <c r="V12" s="118"/>
      <c r="W12" s="118" t="s">
        <v>63</v>
      </c>
      <c r="X12" s="89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02"/>
      <c r="DH12" s="97"/>
      <c r="DI12" s="98"/>
      <c r="DJ12" s="120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7"/>
      <c r="L13" s="86"/>
      <c r="M13" s="121"/>
      <c r="N13" s="88"/>
      <c r="O13" s="89"/>
      <c r="P13" s="84"/>
      <c r="Q13" s="84"/>
      <c r="R13" s="84"/>
      <c r="S13" s="118"/>
      <c r="T13" s="119"/>
      <c r="U13" s="119"/>
      <c r="V13" s="118"/>
      <c r="W13" s="118"/>
      <c r="X13" s="89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02"/>
      <c r="DH13" s="122"/>
      <c r="DI13" s="123"/>
      <c r="DJ13" s="120"/>
      <c r="DK13" s="99"/>
      <c r="DL13" s="99"/>
      <c r="DM13" s="99"/>
      <c r="DN13" s="125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3795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3435</v>
      </c>
      <c r="K14" s="117">
        <f t="shared" si="4"/>
        <v>94.117647058823522</v>
      </c>
      <c r="L14" s="86">
        <f>H14*3.4/F14</f>
        <v>3.4</v>
      </c>
      <c r="M14" s="121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18" t="s">
        <v>29</v>
      </c>
      <c r="T14" s="119"/>
      <c r="U14" s="119" t="s">
        <v>58</v>
      </c>
      <c r="V14" s="118"/>
      <c r="W14" s="118" t="s">
        <v>71</v>
      </c>
      <c r="X14" s="89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02"/>
      <c r="DH14" s="122"/>
      <c r="DI14" s="123"/>
      <c r="DJ14" s="120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7">
        <v>0</v>
      </c>
      <c r="L15" s="86">
        <v>0</v>
      </c>
      <c r="M15" s="121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18"/>
      <c r="T15" s="124"/>
      <c r="U15" s="119"/>
      <c r="V15" s="118" t="s">
        <v>22</v>
      </c>
      <c r="W15" s="118"/>
      <c r="X15" s="89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02"/>
      <c r="DH15" s="122"/>
      <c r="DI15" s="123"/>
      <c r="DJ15" s="120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386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386</v>
      </c>
      <c r="K16" s="117">
        <f t="shared" si="4"/>
        <v>100</v>
      </c>
      <c r="L16" s="86">
        <f t="shared" si="3"/>
        <v>3.4</v>
      </c>
      <c r="M16" s="121" t="s">
        <v>43</v>
      </c>
      <c r="N16" s="88">
        <f t="shared" ref="N16:N22" si="6">D16/B16*100</f>
        <v>12.5</v>
      </c>
      <c r="O16" s="89">
        <v>15</v>
      </c>
      <c r="P16" s="146">
        <f t="shared" ref="P16:P19" si="7">H16</f>
        <v>3</v>
      </c>
      <c r="Q16" s="84"/>
      <c r="R16" s="118"/>
      <c r="S16" s="92"/>
      <c r="T16" s="93"/>
      <c r="U16" s="119"/>
      <c r="V16" s="118"/>
      <c r="W16" s="84">
        <v>0</v>
      </c>
      <c r="X16" s="89">
        <v>0</v>
      </c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47"/>
      <c r="DG16" s="102"/>
      <c r="DH16" s="122"/>
      <c r="DI16" s="123"/>
      <c r="DJ16" s="120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1175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855</v>
      </c>
      <c r="K17" s="117">
        <f t="shared" si="4"/>
        <v>83.333333333333343</v>
      </c>
      <c r="L17" s="86">
        <f t="shared" si="3"/>
        <v>3.4</v>
      </c>
      <c r="M17" s="121" t="s">
        <v>19</v>
      </c>
      <c r="N17" s="88">
        <f t="shared" si="6"/>
        <v>5.7692307692307692</v>
      </c>
      <c r="O17" s="89">
        <v>5.8</v>
      </c>
      <c r="P17" s="146">
        <f t="shared" si="7"/>
        <v>5</v>
      </c>
      <c r="Q17" s="84"/>
      <c r="R17" s="84"/>
      <c r="S17" s="118"/>
      <c r="T17" s="119"/>
      <c r="U17" s="148"/>
      <c r="V17" s="118"/>
      <c r="W17" s="118" t="s">
        <v>57</v>
      </c>
      <c r="X17" s="89" t="s">
        <v>22</v>
      </c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47"/>
      <c r="DG17" s="102"/>
      <c r="DH17" s="122"/>
      <c r="DI17" s="123"/>
      <c r="DJ17" s="120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972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773</v>
      </c>
      <c r="K18" s="117">
        <f t="shared" si="4"/>
        <v>80</v>
      </c>
      <c r="L18" s="86">
        <f>H18*3.4/F18</f>
        <v>3.4</v>
      </c>
      <c r="M18" s="121" t="s">
        <v>28</v>
      </c>
      <c r="N18" s="88">
        <f t="shared" si="6"/>
        <v>8.3333333333333321</v>
      </c>
      <c r="O18" s="89">
        <v>8.3000000000000007</v>
      </c>
      <c r="P18" s="146">
        <f t="shared" si="7"/>
        <v>4</v>
      </c>
      <c r="Q18" s="84"/>
      <c r="R18" s="84"/>
      <c r="S18" s="118"/>
      <c r="T18" s="119"/>
      <c r="U18" s="119"/>
      <c r="V18" s="118"/>
      <c r="W18" s="118" t="s">
        <v>57</v>
      </c>
      <c r="X18" s="89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47"/>
      <c r="DG18" s="102"/>
      <c r="DH18" s="122"/>
      <c r="DI18" s="123"/>
      <c r="DJ18" s="120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832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660</v>
      </c>
      <c r="K19" s="117">
        <f t="shared" si="4"/>
        <v>80</v>
      </c>
      <c r="L19" s="86">
        <f t="shared" si="3"/>
        <v>3.4</v>
      </c>
      <c r="M19" s="121" t="s">
        <v>29</v>
      </c>
      <c r="N19" s="88">
        <f t="shared" si="6"/>
        <v>12.5</v>
      </c>
      <c r="O19" s="89">
        <v>12.8</v>
      </c>
      <c r="P19" s="146">
        <f t="shared" si="7"/>
        <v>4</v>
      </c>
      <c r="Q19" s="84"/>
      <c r="R19" s="84"/>
      <c r="S19" s="118"/>
      <c r="T19" s="119"/>
      <c r="U19" s="119"/>
      <c r="V19" s="118"/>
      <c r="W19" s="118" t="s">
        <v>70</v>
      </c>
      <c r="X19" s="89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47"/>
      <c r="DG19" s="102"/>
      <c r="DH19" s="122"/>
      <c r="DI19" s="123"/>
      <c r="DJ19" s="120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31418</v>
      </c>
      <c r="D22" s="40">
        <f>D9+D10+D11+D12+D13+D14+D15+D16+D17+D18+D19+D20+D21</f>
        <v>139</v>
      </c>
      <c r="E22" s="40">
        <f>E9+E10+E11+E12+E13+E14+E15+E16+E17+E18+E19+E20+E21</f>
        <v>143</v>
      </c>
      <c r="F22" s="40">
        <f>F9+F10+F11+F12+F13+F14+F15+F16+F17+F18+F19+F20+F21</f>
        <v>116</v>
      </c>
      <c r="G22" s="40">
        <f>G21+G20+G19+G18+G17+G16+G15+G14+G13+G12+G11+G10+G9</f>
        <v>119</v>
      </c>
      <c r="H22" s="40">
        <f>H21+H20+H19+H18+H17+H16+H15+H14+H13+H12+H11+H10+H9</f>
        <v>122</v>
      </c>
      <c r="I22" s="40">
        <f>I21+I20+I19+I18+I17+I16+I15+I14+I13+I12+I11+I10+I9</f>
        <v>128</v>
      </c>
      <c r="J22" s="39">
        <f>J21+J20+J19+J18+J17+J16+J15+J14+J13+J12+J11+J10+J9</f>
        <v>28735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10.9</v>
      </c>
      <c r="P22" s="30">
        <f>P21+P20+P19+P18+P17+P16+P15+P14+P13+P12+P11+P10+P9</f>
        <v>122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94840</v>
      </c>
      <c r="D23" s="33">
        <f t="shared" ref="D23:I23" si="9">D22+D8</f>
        <v>378</v>
      </c>
      <c r="E23" s="33">
        <f t="shared" si="9"/>
        <v>393</v>
      </c>
      <c r="F23" s="53">
        <f t="shared" si="9"/>
        <v>340</v>
      </c>
      <c r="G23" s="53">
        <f t="shared" si="9"/>
        <v>342</v>
      </c>
      <c r="H23" s="33">
        <f t="shared" si="9"/>
        <v>362</v>
      </c>
      <c r="I23" s="33">
        <f t="shared" si="9"/>
        <v>373</v>
      </c>
      <c r="J23" s="76">
        <f>J8+J22</f>
        <v>95579</v>
      </c>
      <c r="K23" s="77">
        <f t="shared" si="4"/>
        <v>89.947089947089935</v>
      </c>
      <c r="L23" s="31">
        <f>H23*3.4/F23</f>
        <v>3.6199999999999997</v>
      </c>
      <c r="M23" s="54">
        <f>(M8+M22)/2</f>
        <v>3.2061111111111114</v>
      </c>
      <c r="N23" s="55">
        <f>D23/B23*100</f>
        <v>18.155619596541786</v>
      </c>
      <c r="O23" s="55">
        <v>15.6</v>
      </c>
      <c r="P23" s="56">
        <f>P22+P8</f>
        <v>362</v>
      </c>
      <c r="Q23" s="33">
        <f>Q22+Q8</f>
        <v>27</v>
      </c>
      <c r="R23" s="33">
        <f>R22+R8</f>
        <v>3</v>
      </c>
      <c r="S23" s="33">
        <f>S8+S22</f>
        <v>61</v>
      </c>
      <c r="T23" s="33">
        <f>T8+T22</f>
        <v>2</v>
      </c>
      <c r="U23" s="33">
        <f>U8+U22</f>
        <v>467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-15</v>
      </c>
      <c r="E24" s="150"/>
      <c r="F24" s="149">
        <f>F23-G23</f>
        <v>-2</v>
      </c>
      <c r="G24" s="150"/>
      <c r="H24" s="151">
        <f>H23-I23</f>
        <v>-11</v>
      </c>
      <c r="I24" s="152"/>
      <c r="J24" s="80"/>
      <c r="K24" s="78"/>
      <c r="L24" s="22"/>
      <c r="M24" s="22"/>
      <c r="N24" s="22"/>
      <c r="O24" s="22"/>
      <c r="P24" s="23"/>
      <c r="Q24" s="24" t="s">
        <v>69</v>
      </c>
      <c r="R24" s="24" t="s">
        <v>67</v>
      </c>
      <c r="S24" s="24" t="s">
        <v>68</v>
      </c>
      <c r="T24" s="24"/>
      <c r="U24" s="24" t="s">
        <v>65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18550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2024-08-09T03:40:45Z</cp:lastPrinted>
  <dcterms:created xsi:type="dcterms:W3CDTF">2020-08-31T08:55:27Z</dcterms:created>
  <dcterms:modified xsi:type="dcterms:W3CDTF">2024-08-09T03:40:54Z</dcterms:modified>
</cp:coreProperties>
</file>