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11" i="1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<sst xmlns="http://schemas.openxmlformats.org/spreadsheetml/2006/main" count="222" uniqueCount="77">
  <si>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</si>
  <si>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</si>
  <si>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</si>
  <si>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</si>
  <si>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</si>
  <si>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</si>
  <si>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</si>
  <si>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</si>
  <si>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</si>
  <si>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</si>
  <si>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</si>
  <si>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</si>
  <si>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</si>
  <si>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</si>
  <si>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</si>
  <si>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</si>
  <si>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</si>
  <si>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</si>
  <si>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</si>
  <si>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</si>
  <si>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</si>
  <si>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</si>
  <si>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</si>
  <si>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</si>
  <si>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</si>
  <si>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</si>
  <si>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</si>
  <si>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</si>
  <si>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</si>
  <si>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</si>
  <si>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</si>
  <si>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</si>
  <si>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</si>
  <si>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</si>
  <si>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</si>
  <si>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</si>
  <si>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</si>
  <si>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</si>
  <si>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</si>
  <si>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</si>
  <si>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</si>
  <si>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</si>
  <si>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</si>
  <si>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</si>
  <si>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</si>
  <si>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</si>
  <si>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</si>
  <si>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</si>
  <si>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</si>
  <si>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</si>
  <si>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</si>
  <si>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</si>
  <si>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</si>
  <si>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</si>
  <si>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</si>
  <si>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</si>
  <si>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</si>
  <si>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</si>
  <si>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</si>
  <si>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</si>
  <si>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</si>
  <si>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</si>
  <si>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</si>
  <si>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</si>
  <si>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</si>
  <si>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5</t>
  </si>
  <si>
    <t>17</t>
  </si>
  <si>
    <t>38</t>
  </si>
  <si>
    <t>14</t>
  </si>
  <si>
    <t>32</t>
  </si>
  <si>
    <t>3,53</t>
  </si>
  <si>
    <t xml:space="preserve">СВОДКА ПО НАДОЮ МОЛОКА ЗА  01.09.2024 года </t>
  </si>
  <si>
    <t>Надой н/т коров на 01.09. 2024</t>
  </si>
  <si>
    <t>24</t>
  </si>
  <si>
    <t>4</t>
  </si>
  <si>
    <t>13</t>
  </si>
  <si>
    <t>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</si>
</sst>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9" sqref="N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72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66436</v>
      </c>
      <c r="D6" s="30">
        <v>239</v>
      </c>
      <c r="E6" s="30">
        <v>237</v>
      </c>
      <c r="F6" s="30">
        <v>220</v>
      </c>
      <c r="G6" s="30">
        <v>224</v>
      </c>
      <c r="H6" s="30">
        <v>248</v>
      </c>
      <c r="I6" s="30">
        <v>253</v>
      </c>
      <c r="J6" s="63">
        <v>70510</v>
      </c>
      <c r="K6" s="82">
        <v>94</v>
      </c>
      <c r="L6" s="31">
        <v>3.8</v>
      </c>
      <c r="M6" s="83" t="s">
        <v>70</v>
      </c>
      <c r="N6" s="32">
        <f>D6/B6*100</f>
        <v>24.63917525773196</v>
      </c>
      <c r="O6" s="64">
        <v>24.6</v>
      </c>
      <c r="P6" s="30">
        <f>H6</f>
        <v>248</v>
      </c>
      <c r="Q6" s="84">
        <v>16</v>
      </c>
      <c r="R6" s="85" t="s">
        <v>76</v>
      </c>
      <c r="S6" s="65">
        <v>38</v>
      </c>
      <c r="T6" s="66">
        <v>0</v>
      </c>
      <c r="U6" s="86">
        <v>344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7500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68940</v>
      </c>
      <c r="D8" s="93">
        <f t="shared" si="0"/>
        <v>239</v>
      </c>
      <c r="E8" s="33">
        <f t="shared" si="0"/>
        <v>257</v>
      </c>
      <c r="F8" s="33">
        <f>F6+F7</f>
        <v>220</v>
      </c>
      <c r="G8" s="33">
        <f t="shared" si="0"/>
        <v>243</v>
      </c>
      <c r="H8" s="33">
        <f t="shared" si="0"/>
        <v>248</v>
      </c>
      <c r="I8" s="33">
        <f t="shared" si="0"/>
        <v>273</v>
      </c>
      <c r="J8" s="91">
        <f t="shared" si="0"/>
        <v>72711</v>
      </c>
      <c r="K8" s="94">
        <f>F8/D8*100</f>
        <v>92.05020920502092</v>
      </c>
      <c r="L8" s="31">
        <v>3.7</v>
      </c>
      <c r="M8" s="95">
        <f>(M6+M7)/1</f>
        <v>3.53</v>
      </c>
      <c r="N8" s="96">
        <f>D8/B8*100</f>
        <v>24.63917525773196</v>
      </c>
      <c r="O8" s="96">
        <v>21.2</v>
      </c>
      <c r="P8" s="33">
        <f t="shared" ref="P8:U8" si="1">P6+P7</f>
        <v>248</v>
      </c>
      <c r="Q8" s="33">
        <f t="shared" si="1"/>
        <v>16</v>
      </c>
      <c r="R8" s="33">
        <f t="shared" si="1"/>
        <v>10</v>
      </c>
      <c r="S8" s="33">
        <f>S6+S7</f>
        <v>38</v>
      </c>
      <c r="T8" s="33">
        <f t="shared" si="1"/>
        <v>0</v>
      </c>
      <c r="U8" s="33">
        <f t="shared" si="1"/>
        <v>344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9400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11997</v>
      </c>
      <c r="D9" s="65">
        <v>40</v>
      </c>
      <c r="E9" s="65">
        <v>43</v>
      </c>
      <c r="F9" s="65">
        <v>27</v>
      </c>
      <c r="G9" s="65">
        <v>29</v>
      </c>
      <c r="H9" s="65">
        <v>29</v>
      </c>
      <c r="I9" s="65">
        <v>34</v>
      </c>
      <c r="J9" s="63">
        <v>10618</v>
      </c>
      <c r="K9" s="94">
        <f>F9/D9*100</f>
        <v>67.5</v>
      </c>
      <c r="L9" s="31">
        <v>3.6</v>
      </c>
      <c r="M9" s="99">
        <v>3.3</v>
      </c>
      <c r="N9" s="96">
        <f>D9/B9*100</f>
        <v>13.333333333333334</v>
      </c>
      <c r="O9" s="64">
        <v>10.5</v>
      </c>
      <c r="P9" s="30">
        <f t="shared" ref="P9:P12" si="2">H9</f>
        <v>29</v>
      </c>
      <c r="Q9" s="84"/>
      <c r="R9" s="30"/>
      <c r="S9" s="71"/>
      <c r="T9" s="72"/>
      <c r="U9" s="100" t="s">
        <v>61</v>
      </c>
      <c r="V9" s="87"/>
      <c r="W9" s="71" t="s">
        <v>69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4000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3740</v>
      </c>
      <c r="D10" s="102">
        <v>15</v>
      </c>
      <c r="E10" s="102">
        <v>14</v>
      </c>
      <c r="F10" s="102">
        <v>14</v>
      </c>
      <c r="G10" s="102">
        <v>13</v>
      </c>
      <c r="H10" s="102">
        <v>15</v>
      </c>
      <c r="I10" s="65">
        <v>14</v>
      </c>
      <c r="J10" s="63">
        <v>3544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12.7</v>
      </c>
      <c r="P10" s="30">
        <f>H10</f>
        <v>15</v>
      </c>
      <c r="Q10" s="104"/>
      <c r="R10" s="105"/>
      <c r="S10" s="24"/>
      <c r="T10" s="106"/>
      <c r="U10" s="107" t="s">
        <v>60</v>
      </c>
      <c r="V10" s="87"/>
      <c r="W10" s="24" t="s">
        <v>68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7662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7450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/>
      <c r="R11" s="110"/>
      <c r="S11" s="24"/>
      <c r="T11" s="106"/>
      <c r="U11" s="106" t="s">
        <v>62</v>
      </c>
      <c r="V11" s="24"/>
      <c r="W11" s="24" t="s">
        <v>67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6400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3376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3193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4203</v>
      </c>
      <c r="D14" s="65">
        <v>17</v>
      </c>
      <c r="E14" s="65">
        <v>14</v>
      </c>
      <c r="F14" s="65">
        <v>16</v>
      </c>
      <c r="G14" s="65">
        <v>13</v>
      </c>
      <c r="H14" s="65">
        <v>16</v>
      </c>
      <c r="I14" s="65">
        <v>13</v>
      </c>
      <c r="J14" s="63">
        <v>3819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7.4</v>
      </c>
      <c r="P14" s="30">
        <f>H14</f>
        <v>16</v>
      </c>
      <c r="Q14" s="30"/>
      <c r="R14" s="30"/>
      <c r="S14" s="71"/>
      <c r="T14" s="72"/>
      <c r="U14" s="72" t="s">
        <v>58</v>
      </c>
      <c r="V14" s="71"/>
      <c r="W14" s="71" t="s">
        <v>66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461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461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1331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985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1103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873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952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744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34825</v>
      </c>
      <c r="D22" s="40">
        <f>D9+D10+D11+D12+D13+D14+D15+D16+D17+D18+D19+D20+D21</f>
        <v>135</v>
      </c>
      <c r="E22" s="40">
        <f>E9+E10+E11+E12+E13+E14+E15+E16+E17+E18+E19+E20+E21</f>
        <v>130</v>
      </c>
      <c r="F22" s="40">
        <f>F9+F10+F11+F12+F13+F14+F15+F16+F17+F18+F19+F20+F21</f>
        <v>112</v>
      </c>
      <c r="G22" s="40">
        <f>G21+G20+G19+G18+G17+G16+G15+G14+G13+G12+G11+G10+G9</f>
        <v>106</v>
      </c>
      <c r="H22" s="40">
        <f>H21+H20+H19+H18+H17+H16+H15+H14+H13+H12+H11+H10+H9</f>
        <v>118</v>
      </c>
      <c r="I22" s="40">
        <f>I21+I20+I19+I18+I17+I16+I15+I14+I13+I12+I11+I10+I9</f>
        <v>115</v>
      </c>
      <c r="J22" s="39">
        <f>J21+J20+J19+J18+J17+J16+J15+J14+J13+J12+J11+J10+J9</f>
        <v>31687</v>
      </c>
      <c r="K22" s="37">
        <f t="shared" si="4"/>
        <v>82.962962962962962</v>
      </c>
      <c r="L22" s="31">
        <f>H22*3.4/F22</f>
        <v>3.5821428571428569</v>
      </c>
      <c r="M22" s="41">
        <f>(M9+M10+M11+M12+M14+M15+M16+M17+M18+M19)/9</f>
        <v>3.1322222222222229</v>
      </c>
      <c r="N22" s="32">
        <f t="shared" si="6"/>
        <v>12.140287769784171</v>
      </c>
      <c r="O22" s="42">
        <v>9.9</v>
      </c>
      <c r="P22" s="30">
        <f>P21+P20+P19+P18+P17+P16+P15+P14+P13+P12+P11+P10+P9</f>
        <v>118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10400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103765</v>
      </c>
      <c r="D23" s="33">
        <f t="shared" ref="D23:I23" si="9">D22+D8</f>
        <v>374</v>
      </c>
      <c r="E23" s="33">
        <f t="shared" si="9"/>
        <v>387</v>
      </c>
      <c r="F23" s="53">
        <f t="shared" si="9"/>
        <v>332</v>
      </c>
      <c r="G23" s="53">
        <f t="shared" si="9"/>
        <v>349</v>
      </c>
      <c r="H23" s="33">
        <f t="shared" si="9"/>
        <v>366</v>
      </c>
      <c r="I23" s="33">
        <f t="shared" si="9"/>
        <v>388</v>
      </c>
      <c r="J23" s="76">
        <f>J8+J22</f>
        <v>104398</v>
      </c>
      <c r="K23" s="77">
        <f t="shared" si="4"/>
        <v>88.770053475935825</v>
      </c>
      <c r="L23" s="31">
        <f>H23*3.4/F23</f>
        <v>3.7481927710843368</v>
      </c>
      <c r="M23" s="54">
        <f>(M8+M22)/2</f>
        <v>3.3311111111111114</v>
      </c>
      <c r="N23" s="55">
        <f>D23/B23*100</f>
        <v>17.963496637848223</v>
      </c>
      <c r="O23" s="55">
        <v>15.4</v>
      </c>
      <c r="P23" s="56">
        <f>P22+P8</f>
        <v>366</v>
      </c>
      <c r="Q23" s="33">
        <f>Q22+Q8</f>
        <v>16</v>
      </c>
      <c r="R23" s="33">
        <f>R22+R8</f>
        <v>10</v>
      </c>
      <c r="S23" s="33">
        <f>S8+S22</f>
        <v>38</v>
      </c>
      <c r="T23" s="33">
        <f>T8+T22</f>
        <v>0</v>
      </c>
      <c r="U23" s="33">
        <f>U8+U22</f>
        <v>486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19800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-13</v>
      </c>
      <c r="E24" s="121"/>
      <c r="F24" s="120">
        <f>F23-G23</f>
        <v>-17</v>
      </c>
      <c r="G24" s="121"/>
      <c r="H24" s="122">
        <f>H23-I23</f>
        <v>-22</v>
      </c>
      <c r="I24" s="123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74</v>
      </c>
      <c r="S24" s="24" t="s">
        <v>75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20200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2024-09-02T03:50:21Z</cp:lastPrinted>
  <dcterms:created xsi:type="dcterms:W3CDTF">2020-08-31T08:55:27Z</dcterms:created>
  <dcterms:modified xsi:type="dcterms:W3CDTF">2024-09-02T04:29:03Z</dcterms:modified>
</cp:coreProperties>
</file>