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14" i="1"/>
  <c r="L12"/>
  <c r="N11"/>
  <c r="N12"/>
  <c r="N14"/>
  <c r="K9"/>
  <c r="K10"/>
  <c r="N9"/>
  <c r="N6"/>
  <c r="M8"/>
  <c r="Q22"/>
  <c r="R22"/>
  <c r="S8"/>
  <c r="M22"/>
  <c r="M23" l="1"/>
  <c r="DJ22"/>
  <c r="D22"/>
  <c r="T8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D24"/>
  <c r="F24"/>
  <c r="K23"/>
</calcChain>
</file>

<file path=xl/sharedStrings.xml><?xml version="1.0" encoding="utf-8"?>
<sst xmlns="http://schemas.openxmlformats.org/spreadsheetml/2006/main" count="226" uniqueCount="77">
  <si>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</si>
  <si>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</si>
  <si>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</si>
  <si>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</si>
  <si>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</si>
  <si>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</si>
  <si>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</si>
  <si>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</si>
  <si>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</si>
  <si>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</si>
  <si>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</si>
  <si>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</si>
  <si>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</si>
  <si>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</si>
  <si>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</si>
  <si>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</si>
  <si>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</si>
  <si>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</si>
  <si>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</si>
  <si>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</si>
  <si>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</si>
  <si>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</si>
  <si>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</si>
  <si>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</si>
  <si>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</si>
  <si>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</si>
  <si>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</si>
  <si>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</si>
  <si>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</si>
  <si>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</si>
  <si>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</si>
  <si>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</si>
  <si>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</si>
  <si>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</si>
  <si>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</si>
  <si>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</si>
  <si>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</si>
  <si>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</si>
  <si>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</si>
  <si>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</si>
  <si>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</si>
  <si>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</si>
  <si>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</si>
  <si>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</si>
  <si>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</si>
  <si>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</si>
  <si>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</si>
  <si>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</si>
  <si>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</si>
  <si>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</si>
  <si>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</si>
  <si>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</si>
  <si>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</si>
  <si>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</si>
  <si>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</si>
  <si>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</si>
  <si>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</si>
  <si>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</si>
  <si>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</si>
  <si>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</si>
  <si>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</si>
  <si>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75</t>
  </si>
  <si>
    <t>26</t>
  </si>
  <si>
    <t>11</t>
  </si>
  <si>
    <t>5</t>
  </si>
  <si>
    <t>17</t>
  </si>
  <si>
    <t>38</t>
  </si>
  <si>
    <t>14</t>
  </si>
  <si>
    <t>32</t>
  </si>
  <si>
    <t>Надой н/т коров на 01.09. 2024</t>
  </si>
  <si>
    <t>6</t>
  </si>
  <si>
    <t>83</t>
  </si>
  <si>
    <t>89</t>
  </si>
  <si>
    <t>406</t>
  </si>
  <si>
    <t>35</t>
  </si>
  <si>
    <t xml:space="preserve">СВОДКА ПО НАДОЮ МОЛОКА ЗА  17.09.2024 года </t>
  </si>
  <si>
    <t>3,48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</si>
</sst>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W17" sqref="W1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0" t="s">
        <v>75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</row>
    <row r="2" spans="1:192" ht="12.75" customHeight="1">
      <c r="A2" s="121" t="s">
        <v>22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2" t="s">
        <v>0</v>
      </c>
      <c r="B4" s="124" t="s">
        <v>1</v>
      </c>
      <c r="C4" s="126" t="s">
        <v>48</v>
      </c>
      <c r="D4" s="127" t="s">
        <v>2</v>
      </c>
      <c r="E4" s="128"/>
      <c r="F4" s="128"/>
      <c r="G4" s="128"/>
      <c r="H4" s="128"/>
      <c r="I4" s="129"/>
      <c r="J4" s="122" t="s">
        <v>52</v>
      </c>
      <c r="K4" s="130" t="s">
        <v>3</v>
      </c>
      <c r="L4" s="122" t="s">
        <v>4</v>
      </c>
      <c r="M4" s="122" t="s">
        <v>5</v>
      </c>
      <c r="N4" s="137" t="s">
        <v>6</v>
      </c>
      <c r="O4" s="138"/>
      <c r="P4" s="122" t="s">
        <v>36</v>
      </c>
      <c r="Q4" s="145" t="s">
        <v>7</v>
      </c>
      <c r="R4" s="146"/>
      <c r="S4" s="127" t="s">
        <v>8</v>
      </c>
      <c r="T4" s="128"/>
      <c r="U4" s="129"/>
      <c r="V4" s="130" t="s">
        <v>9</v>
      </c>
      <c r="W4" s="147" t="s">
        <v>69</v>
      </c>
      <c r="X4" s="148"/>
      <c r="Y4" s="8" t="s">
        <v>41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3" t="s">
        <v>10</v>
      </c>
      <c r="DH4" s="143" t="s">
        <v>10</v>
      </c>
      <c r="DI4" s="132" t="s">
        <v>11</v>
      </c>
      <c r="DJ4" s="134" t="s">
        <v>40</v>
      </c>
    </row>
    <row r="5" spans="1:192" ht="53.25" customHeight="1" thickBot="1">
      <c r="A5" s="123"/>
      <c r="B5" s="125"/>
      <c r="C5" s="126"/>
      <c r="D5" s="135" t="s">
        <v>49</v>
      </c>
      <c r="E5" s="136"/>
      <c r="F5" s="135" t="s">
        <v>50</v>
      </c>
      <c r="G5" s="136"/>
      <c r="H5" s="135" t="s">
        <v>51</v>
      </c>
      <c r="I5" s="136"/>
      <c r="J5" s="123"/>
      <c r="K5" s="131"/>
      <c r="L5" s="123"/>
      <c r="M5" s="123"/>
      <c r="N5" s="118" t="s">
        <v>53</v>
      </c>
      <c r="O5" s="118" t="s">
        <v>42</v>
      </c>
      <c r="P5" s="123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47</v>
      </c>
      <c r="V5" s="131"/>
      <c r="W5" s="119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4"/>
      <c r="DH5" s="144"/>
      <c r="DI5" s="133"/>
      <c r="DJ5" s="134"/>
    </row>
    <row r="6" spans="1:192" ht="30" customHeight="1" thickBot="1">
      <c r="A6" s="79" t="s">
        <v>18</v>
      </c>
      <c r="B6" s="62">
        <v>970</v>
      </c>
      <c r="C6" s="63">
        <v>69897</v>
      </c>
      <c r="D6" s="30">
        <v>225</v>
      </c>
      <c r="E6" s="30">
        <v>239</v>
      </c>
      <c r="F6" s="30">
        <v>204</v>
      </c>
      <c r="G6" s="30">
        <v>224</v>
      </c>
      <c r="H6" s="30">
        <v>216</v>
      </c>
      <c r="I6" s="30">
        <v>257</v>
      </c>
      <c r="J6" s="63">
        <v>74110</v>
      </c>
      <c r="K6" s="80">
        <v>93</v>
      </c>
      <c r="L6" s="31">
        <v>3.7</v>
      </c>
      <c r="M6" s="81" t="s">
        <v>76</v>
      </c>
      <c r="N6" s="32">
        <f>D6/B6*100</f>
        <v>23.195876288659793</v>
      </c>
      <c r="O6" s="64">
        <v>24.9</v>
      </c>
      <c r="P6" s="30">
        <f>H6</f>
        <v>216</v>
      </c>
      <c r="Q6" s="82">
        <v>63</v>
      </c>
      <c r="R6" s="83" t="s">
        <v>74</v>
      </c>
      <c r="S6" s="65">
        <v>107</v>
      </c>
      <c r="T6" s="66">
        <v>2</v>
      </c>
      <c r="U6" s="84">
        <v>346</v>
      </c>
      <c r="V6" s="85"/>
      <c r="W6" s="30">
        <v>183</v>
      </c>
      <c r="X6" s="64">
        <v>31.9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6">
        <v>8000</v>
      </c>
      <c r="DH6" s="67"/>
      <c r="DI6" s="68"/>
      <c r="DJ6" s="67"/>
    </row>
    <row r="7" spans="1:192" ht="28.5" hidden="1" customHeight="1" thickBot="1">
      <c r="A7" s="79" t="s">
        <v>20</v>
      </c>
      <c r="B7" s="62">
        <v>0</v>
      </c>
      <c r="C7" s="87">
        <v>2504</v>
      </c>
      <c r="D7" s="30">
        <v>0</v>
      </c>
      <c r="E7" s="30">
        <v>18</v>
      </c>
      <c r="F7" s="30">
        <v>0</v>
      </c>
      <c r="G7" s="30">
        <v>15</v>
      </c>
      <c r="H7" s="30">
        <v>0</v>
      </c>
      <c r="I7" s="30">
        <v>15</v>
      </c>
      <c r="J7" s="63">
        <v>2201</v>
      </c>
      <c r="K7" s="80">
        <v>0</v>
      </c>
      <c r="L7" s="31">
        <v>0</v>
      </c>
      <c r="M7" s="81" t="s">
        <v>57</v>
      </c>
      <c r="N7" s="32">
        <v>0</v>
      </c>
      <c r="O7" s="64">
        <v>7.2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88" t="s">
        <v>21</v>
      </c>
      <c r="B8" s="89">
        <f t="shared" ref="B8:J8" si="0">B6+B7</f>
        <v>970</v>
      </c>
      <c r="C8" s="90">
        <f>C7+C6</f>
        <v>72401</v>
      </c>
      <c r="D8" s="91">
        <f t="shared" si="0"/>
        <v>225</v>
      </c>
      <c r="E8" s="33">
        <f t="shared" si="0"/>
        <v>257</v>
      </c>
      <c r="F8" s="33">
        <f>F6+F7</f>
        <v>204</v>
      </c>
      <c r="G8" s="33">
        <f t="shared" si="0"/>
        <v>239</v>
      </c>
      <c r="H8" s="33">
        <f t="shared" si="0"/>
        <v>216</v>
      </c>
      <c r="I8" s="33">
        <f t="shared" si="0"/>
        <v>272</v>
      </c>
      <c r="J8" s="89">
        <f t="shared" si="0"/>
        <v>76311</v>
      </c>
      <c r="K8" s="92">
        <f>F8/D8*100</f>
        <v>90.666666666666657</v>
      </c>
      <c r="L8" s="31">
        <v>3.7</v>
      </c>
      <c r="M8" s="93">
        <f>(M6+M7)/1</f>
        <v>3.48</v>
      </c>
      <c r="N8" s="94">
        <f>D8/B8*100</f>
        <v>23.195876288659793</v>
      </c>
      <c r="O8" s="94">
        <v>21.2</v>
      </c>
      <c r="P8" s="33">
        <f t="shared" ref="P8:U8" si="1">P6+P7</f>
        <v>216</v>
      </c>
      <c r="Q8" s="33">
        <f t="shared" si="1"/>
        <v>63</v>
      </c>
      <c r="R8" s="33">
        <f t="shared" si="1"/>
        <v>35</v>
      </c>
      <c r="S8" s="33">
        <f>S6+S7</f>
        <v>107</v>
      </c>
      <c r="T8" s="33">
        <f t="shared" si="1"/>
        <v>2</v>
      </c>
      <c r="U8" s="33">
        <f t="shared" si="1"/>
        <v>346</v>
      </c>
      <c r="V8" s="34"/>
      <c r="W8" s="33">
        <f>W6+W7</f>
        <v>183</v>
      </c>
      <c r="X8" s="94">
        <v>31.9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9900</v>
      </c>
      <c r="DH8" s="33" t="e">
        <f>DH6+#REF!+#REF!+DH7</f>
        <v>#REF!</v>
      </c>
      <c r="DI8" s="95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46</v>
      </c>
      <c r="B9" s="63">
        <v>200</v>
      </c>
      <c r="C9" s="96">
        <v>12399</v>
      </c>
      <c r="D9" s="65">
        <v>23</v>
      </c>
      <c r="E9" s="65">
        <v>40</v>
      </c>
      <c r="F9" s="65">
        <v>22</v>
      </c>
      <c r="G9" s="65">
        <v>26</v>
      </c>
      <c r="H9" s="65">
        <v>23</v>
      </c>
      <c r="I9" s="65">
        <v>31</v>
      </c>
      <c r="J9" s="63">
        <v>10998</v>
      </c>
      <c r="K9" s="92">
        <f>F9/D9*100</f>
        <v>95.652173913043484</v>
      </c>
      <c r="L9" s="31">
        <v>3.6</v>
      </c>
      <c r="M9" s="97">
        <v>3.3</v>
      </c>
      <c r="N9" s="94">
        <f>D9/B9*100</f>
        <v>11.5</v>
      </c>
      <c r="O9" s="64">
        <v>9.8000000000000007</v>
      </c>
      <c r="P9" s="30">
        <f t="shared" ref="P9:P12" si="2">H9</f>
        <v>23</v>
      </c>
      <c r="Q9" s="82"/>
      <c r="R9" s="30"/>
      <c r="S9" s="71"/>
      <c r="T9" s="72"/>
      <c r="U9" s="98" t="s">
        <v>61</v>
      </c>
      <c r="V9" s="85"/>
      <c r="W9" s="71" t="s">
        <v>68</v>
      </c>
      <c r="X9" s="64">
        <v>21.6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4100</v>
      </c>
      <c r="DH9" s="67"/>
      <c r="DI9" s="68"/>
      <c r="DJ9" s="28"/>
      <c r="DL9" s="99"/>
    </row>
    <row r="10" spans="1:192" ht="21.75" customHeight="1" thickBot="1">
      <c r="A10" s="70" t="s">
        <v>30</v>
      </c>
      <c r="B10" s="96">
        <v>118</v>
      </c>
      <c r="C10" s="96">
        <v>3968</v>
      </c>
      <c r="D10" s="100">
        <v>14</v>
      </c>
      <c r="E10" s="100">
        <v>13</v>
      </c>
      <c r="F10" s="100">
        <v>13</v>
      </c>
      <c r="G10" s="100">
        <v>12</v>
      </c>
      <c r="H10" s="100">
        <v>14</v>
      </c>
      <c r="I10" s="65">
        <v>13</v>
      </c>
      <c r="J10" s="63">
        <v>3772</v>
      </c>
      <c r="K10" s="37">
        <f>F10/D10*100</f>
        <v>92.857142857142861</v>
      </c>
      <c r="L10" s="31">
        <v>3.8</v>
      </c>
      <c r="M10" s="73" t="s">
        <v>28</v>
      </c>
      <c r="N10" s="32">
        <f>D10/B10*100</f>
        <v>11.864406779661017</v>
      </c>
      <c r="O10" s="101">
        <v>11.8</v>
      </c>
      <c r="P10" s="30">
        <f>H10</f>
        <v>14</v>
      </c>
      <c r="Q10" s="102">
        <v>1</v>
      </c>
      <c r="R10" s="103"/>
      <c r="S10" s="24" t="s">
        <v>70</v>
      </c>
      <c r="T10" s="104"/>
      <c r="U10" s="105" t="s">
        <v>60</v>
      </c>
      <c r="V10" s="85"/>
      <c r="W10" s="24" t="s">
        <v>67</v>
      </c>
      <c r="X10" s="106">
        <v>19.8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>
        <v>3</v>
      </c>
    </row>
    <row r="11" spans="1:192" ht="22.5" customHeight="1" thickBot="1">
      <c r="A11" s="107" t="s">
        <v>23</v>
      </c>
      <c r="B11" s="96">
        <v>180</v>
      </c>
      <c r="C11" s="96">
        <v>8158</v>
      </c>
      <c r="D11" s="100">
        <v>31</v>
      </c>
      <c r="E11" s="100">
        <v>25</v>
      </c>
      <c r="F11" s="100">
        <v>27</v>
      </c>
      <c r="G11" s="100">
        <v>22</v>
      </c>
      <c r="H11" s="100">
        <v>30</v>
      </c>
      <c r="I11" s="65">
        <v>24</v>
      </c>
      <c r="J11" s="63">
        <v>7930</v>
      </c>
      <c r="K11" s="37">
        <f>F11/D11*100</f>
        <v>87.096774193548384</v>
      </c>
      <c r="L11" s="31">
        <f t="shared" ref="L11:L19" si="3">H11*3.4/F11</f>
        <v>3.7777777777777777</v>
      </c>
      <c r="M11" s="73" t="s">
        <v>44</v>
      </c>
      <c r="N11" s="32">
        <f>D11/B11*100</f>
        <v>17.222222222222221</v>
      </c>
      <c r="O11" s="64">
        <v>15.9</v>
      </c>
      <c r="P11" s="30">
        <f t="shared" si="2"/>
        <v>30</v>
      </c>
      <c r="Q11" s="108">
        <v>4</v>
      </c>
      <c r="R11" s="108"/>
      <c r="S11" s="24" t="s">
        <v>64</v>
      </c>
      <c r="T11" s="104"/>
      <c r="U11" s="104" t="s">
        <v>62</v>
      </c>
      <c r="V11" s="24"/>
      <c r="W11" s="24" t="s">
        <v>66</v>
      </c>
      <c r="X11" s="106">
        <v>25.2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09"/>
      <c r="DG11" s="110">
        <v>6700</v>
      </c>
      <c r="DH11" s="111"/>
      <c r="DI11" s="68"/>
      <c r="DJ11" s="28">
        <v>4</v>
      </c>
    </row>
    <row r="12" spans="1:192" ht="23.25" customHeight="1" thickBot="1">
      <c r="A12" s="70" t="s">
        <v>24</v>
      </c>
      <c r="B12" s="63">
        <v>110</v>
      </c>
      <c r="C12" s="63">
        <v>3584</v>
      </c>
      <c r="D12" s="65">
        <v>13</v>
      </c>
      <c r="E12" s="65">
        <v>12</v>
      </c>
      <c r="F12" s="65">
        <v>12</v>
      </c>
      <c r="G12" s="65">
        <v>11</v>
      </c>
      <c r="H12" s="65">
        <v>12</v>
      </c>
      <c r="I12" s="65">
        <v>11</v>
      </c>
      <c r="J12" s="63">
        <v>3385</v>
      </c>
      <c r="K12" s="37">
        <f t="shared" ref="K12:K23" si="4">F12/D12*100</f>
        <v>92.307692307692307</v>
      </c>
      <c r="L12" s="31">
        <f t="shared" si="3"/>
        <v>3.4</v>
      </c>
      <c r="M12" s="73" t="s">
        <v>19</v>
      </c>
      <c r="N12" s="32">
        <f>D12/B12*100</f>
        <v>11.818181818181818</v>
      </c>
      <c r="O12" s="64">
        <v>11.4</v>
      </c>
      <c r="P12" s="30">
        <f t="shared" si="2"/>
        <v>12</v>
      </c>
      <c r="Q12" s="30"/>
      <c r="R12" s="30"/>
      <c r="S12" s="71"/>
      <c r="T12" s="72"/>
      <c r="U12" s="72" t="s">
        <v>59</v>
      </c>
      <c r="V12" s="71"/>
      <c r="W12" s="71" t="s">
        <v>63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>
        <v>3</v>
      </c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2"/>
      <c r="DI13" s="113"/>
      <c r="DJ13" s="28"/>
      <c r="DN13" s="114"/>
    </row>
    <row r="14" spans="1:192" ht="24.75" customHeight="1" thickBot="1">
      <c r="A14" s="70" t="s">
        <v>25</v>
      </c>
      <c r="B14" s="63">
        <v>185</v>
      </c>
      <c r="C14" s="63">
        <v>4451</v>
      </c>
      <c r="D14" s="65">
        <v>15</v>
      </c>
      <c r="E14" s="65">
        <v>14</v>
      </c>
      <c r="F14" s="65">
        <v>14</v>
      </c>
      <c r="G14" s="65">
        <v>13</v>
      </c>
      <c r="H14" s="65">
        <v>14</v>
      </c>
      <c r="I14" s="65">
        <v>13</v>
      </c>
      <c r="J14" s="63">
        <v>4051</v>
      </c>
      <c r="K14" s="37">
        <f t="shared" si="4"/>
        <v>93.333333333333329</v>
      </c>
      <c r="L14" s="31">
        <f>H14*3.4/F14</f>
        <v>3.4</v>
      </c>
      <c r="M14" s="73" t="s">
        <v>26</v>
      </c>
      <c r="N14" s="32">
        <f>D14/B14*100</f>
        <v>8.1081081081081088</v>
      </c>
      <c r="O14" s="64">
        <v>7.4</v>
      </c>
      <c r="P14" s="30">
        <f>H14</f>
        <v>14</v>
      </c>
      <c r="Q14" s="30">
        <v>2</v>
      </c>
      <c r="R14" s="30"/>
      <c r="S14" s="71" t="s">
        <v>58</v>
      </c>
      <c r="T14" s="72"/>
      <c r="U14" s="72" t="s">
        <v>58</v>
      </c>
      <c r="V14" s="71"/>
      <c r="W14" s="71" t="s">
        <v>65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2"/>
      <c r="DI14" s="113"/>
      <c r="DJ14" s="28"/>
    </row>
    <row r="15" spans="1:192" ht="24" hidden="1" customHeight="1" thickBot="1">
      <c r="A15" s="70" t="s">
        <v>56</v>
      </c>
      <c r="B15" s="63">
        <v>0</v>
      </c>
      <c r="C15" s="63">
        <v>0</v>
      </c>
      <c r="D15" s="65">
        <v>0</v>
      </c>
      <c r="E15" s="65">
        <v>4</v>
      </c>
      <c r="F15" s="65">
        <v>0</v>
      </c>
      <c r="G15" s="65">
        <v>3</v>
      </c>
      <c r="H15" s="65">
        <v>0</v>
      </c>
      <c r="I15" s="65">
        <v>3</v>
      </c>
      <c r="J15" s="63">
        <v>0</v>
      </c>
      <c r="K15" s="37">
        <v>0</v>
      </c>
      <c r="L15" s="31">
        <v>0</v>
      </c>
      <c r="M15" s="73" t="s">
        <v>57</v>
      </c>
      <c r="N15" s="32">
        <v>0</v>
      </c>
      <c r="O15" s="64">
        <v>3.5</v>
      </c>
      <c r="P15" s="30">
        <f t="shared" ref="P15" si="5">H15</f>
        <v>0</v>
      </c>
      <c r="Q15" s="30"/>
      <c r="R15" s="30"/>
      <c r="S15" s="71"/>
      <c r="T15" s="115"/>
      <c r="U15" s="72"/>
      <c r="V15" s="71" t="s">
        <v>22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2"/>
      <c r="DI15" s="113"/>
      <c r="DJ15" s="28"/>
    </row>
    <row r="16" spans="1:192" ht="20.25" customHeight="1" thickBot="1">
      <c r="A16" s="70" t="s">
        <v>45</v>
      </c>
      <c r="B16" s="62">
        <v>24</v>
      </c>
      <c r="C16" s="62">
        <v>509</v>
      </c>
      <c r="D16" s="30">
        <v>3</v>
      </c>
      <c r="E16" s="30">
        <v>3</v>
      </c>
      <c r="F16" s="30">
        <v>3</v>
      </c>
      <c r="G16" s="30">
        <v>3</v>
      </c>
      <c r="H16" s="30">
        <v>3</v>
      </c>
      <c r="I16" s="30">
        <v>3</v>
      </c>
      <c r="J16" s="63">
        <v>509</v>
      </c>
      <c r="K16" s="37">
        <f t="shared" si="4"/>
        <v>100</v>
      </c>
      <c r="L16" s="31">
        <f t="shared" si="3"/>
        <v>3.4</v>
      </c>
      <c r="M16" s="73" t="s">
        <v>43</v>
      </c>
      <c r="N16" s="32">
        <f t="shared" ref="N16:N22" si="6">D16/B16*100</f>
        <v>12.5</v>
      </c>
      <c r="O16" s="64">
        <v>15</v>
      </c>
      <c r="P16" s="116">
        <f t="shared" ref="P16:P19" si="7">H16</f>
        <v>3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2"/>
      <c r="DI16" s="113"/>
      <c r="DJ16" s="28"/>
    </row>
    <row r="17" spans="1:192" ht="27.75" customHeight="1" thickBot="1">
      <c r="A17" s="70" t="s">
        <v>27</v>
      </c>
      <c r="B17" s="63">
        <v>95</v>
      </c>
      <c r="C17" s="63">
        <v>1427</v>
      </c>
      <c r="D17" s="65">
        <v>6</v>
      </c>
      <c r="E17" s="65">
        <v>5</v>
      </c>
      <c r="F17" s="65">
        <v>5</v>
      </c>
      <c r="G17" s="65">
        <v>4</v>
      </c>
      <c r="H17" s="65">
        <v>5</v>
      </c>
      <c r="I17" s="65">
        <v>4</v>
      </c>
      <c r="J17" s="63">
        <v>1065</v>
      </c>
      <c r="K17" s="37">
        <f t="shared" si="4"/>
        <v>83.333333333333343</v>
      </c>
      <c r="L17" s="31">
        <f t="shared" si="3"/>
        <v>3.4</v>
      </c>
      <c r="M17" s="73" t="s">
        <v>19</v>
      </c>
      <c r="N17" s="32">
        <f t="shared" si="6"/>
        <v>6.3157894736842106</v>
      </c>
      <c r="O17" s="64">
        <v>4.8</v>
      </c>
      <c r="P17" s="116">
        <f t="shared" si="7"/>
        <v>5</v>
      </c>
      <c r="Q17" s="30"/>
      <c r="R17" s="30"/>
      <c r="S17" s="71"/>
      <c r="T17" s="72"/>
      <c r="U17" s="117"/>
      <c r="V17" s="71"/>
      <c r="W17" s="71" t="s">
        <v>57</v>
      </c>
      <c r="X17" s="64" t="s">
        <v>22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2"/>
      <c r="DI17" s="113"/>
      <c r="DJ17" s="28"/>
    </row>
    <row r="18" spans="1:192" ht="21.75" customHeight="1" thickBot="1">
      <c r="A18" s="70" t="s">
        <v>39</v>
      </c>
      <c r="B18" s="63">
        <v>60</v>
      </c>
      <c r="C18" s="63">
        <v>1183</v>
      </c>
      <c r="D18" s="65">
        <v>5</v>
      </c>
      <c r="E18" s="65">
        <v>4</v>
      </c>
      <c r="F18" s="65">
        <v>4</v>
      </c>
      <c r="G18" s="65">
        <v>4</v>
      </c>
      <c r="H18" s="65">
        <v>4</v>
      </c>
      <c r="I18" s="65">
        <v>4</v>
      </c>
      <c r="J18" s="63">
        <v>937</v>
      </c>
      <c r="K18" s="37">
        <f t="shared" si="4"/>
        <v>80</v>
      </c>
      <c r="L18" s="31">
        <f>H18*3.4/F18</f>
        <v>3.4</v>
      </c>
      <c r="M18" s="73" t="s">
        <v>28</v>
      </c>
      <c r="N18" s="32">
        <f t="shared" si="6"/>
        <v>8.3333333333333321</v>
      </c>
      <c r="O18" s="64">
        <v>6.7</v>
      </c>
      <c r="P18" s="116">
        <f t="shared" si="7"/>
        <v>4</v>
      </c>
      <c r="Q18" s="30"/>
      <c r="R18" s="30"/>
      <c r="S18" s="71"/>
      <c r="T18" s="72"/>
      <c r="U18" s="72"/>
      <c r="V18" s="71"/>
      <c r="W18" s="71" t="s">
        <v>57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2"/>
      <c r="DI18" s="113"/>
      <c r="DJ18" s="28">
        <v>3</v>
      </c>
    </row>
    <row r="19" spans="1:192" ht="18" customHeight="1" thickBot="1">
      <c r="A19" s="70" t="s">
        <v>38</v>
      </c>
      <c r="B19" s="63">
        <v>40</v>
      </c>
      <c r="C19" s="63">
        <v>1033</v>
      </c>
      <c r="D19" s="65">
        <v>5</v>
      </c>
      <c r="E19" s="65">
        <v>4</v>
      </c>
      <c r="F19" s="65">
        <v>4</v>
      </c>
      <c r="G19" s="65">
        <v>3</v>
      </c>
      <c r="H19" s="65">
        <v>4</v>
      </c>
      <c r="I19" s="65">
        <v>3</v>
      </c>
      <c r="J19" s="63">
        <v>808</v>
      </c>
      <c r="K19" s="37">
        <f t="shared" si="4"/>
        <v>80</v>
      </c>
      <c r="L19" s="31">
        <f t="shared" si="3"/>
        <v>3.4</v>
      </c>
      <c r="M19" s="73" t="s">
        <v>29</v>
      </c>
      <c r="N19" s="32">
        <f t="shared" si="6"/>
        <v>12.5</v>
      </c>
      <c r="O19" s="64">
        <v>10.3</v>
      </c>
      <c r="P19" s="116">
        <f t="shared" si="7"/>
        <v>4</v>
      </c>
      <c r="Q19" s="30"/>
      <c r="R19" s="30"/>
      <c r="S19" s="71"/>
      <c r="T19" s="72"/>
      <c r="U19" s="72"/>
      <c r="V19" s="71"/>
      <c r="W19" s="71" t="s">
        <v>64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2"/>
      <c r="DI19" s="113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55</v>
      </c>
      <c r="B22" s="39">
        <f>B9+B10+B11+B12+B13+B14+B15+B16+B17+B18+B19+B20+B21</f>
        <v>1012</v>
      </c>
      <c r="C22" s="39">
        <f>C9+C10+C11+C12+C13+C14+C15+C16+C17+C18+C19+C20+C21</f>
        <v>36712</v>
      </c>
      <c r="D22" s="40">
        <f>D9+D10+D11+D12+D13+D14+D15+D16+D17+D18+D19+D20+D21</f>
        <v>115</v>
      </c>
      <c r="E22" s="40">
        <f>E9+E10+E11+E12+E13+E14+E15+E16+E17+E18+E19+E20+E21</f>
        <v>124</v>
      </c>
      <c r="F22" s="40">
        <f>F9+F10+F11+F12+F13+F14+F15+F16+F17+F18+F19+F20+F21</f>
        <v>104</v>
      </c>
      <c r="G22" s="40">
        <f>G21+G20+G19+G18+G17+G16+G15+G14+G13+G12+G11+G10+G9</f>
        <v>101</v>
      </c>
      <c r="H22" s="40">
        <f>H21+H20+H19+H18+H17+H16+H15+H14+H13+H12+H11+H10+H9</f>
        <v>109</v>
      </c>
      <c r="I22" s="40">
        <f>I21+I20+I19+I18+I17+I16+I15+I14+I13+I12+I11+I10+I9</f>
        <v>109</v>
      </c>
      <c r="J22" s="39">
        <f>J21+J20+J19+J18+J17+J16+J15+J14+J13+J12+J11+J10+J9</f>
        <v>33455</v>
      </c>
      <c r="K22" s="37">
        <f t="shared" si="4"/>
        <v>90.434782608695656</v>
      </c>
      <c r="L22" s="31">
        <f>H22*3.4/F22</f>
        <v>3.5634615384615382</v>
      </c>
      <c r="M22" s="41">
        <f>(M9+M10+M11+M12+M14+M15+M16+M17+M18+M19)/9</f>
        <v>3.1322222222222229</v>
      </c>
      <c r="N22" s="32">
        <f t="shared" si="6"/>
        <v>11.363636363636363</v>
      </c>
      <c r="O22" s="42">
        <v>9.5</v>
      </c>
      <c r="P22" s="30">
        <f>P21+P20+P19+P18+P17+P16+P15+P14+P13+P12+P11+P10+P9</f>
        <v>109</v>
      </c>
      <c r="Q22" s="30">
        <f t="shared" ref="Q22:U22" si="8">Q21+Q20+Q19+Q18+Q17+Q16+Q15+Q14+Q13+Q12+Q11+Q10+Q9</f>
        <v>7</v>
      </c>
      <c r="R22" s="30">
        <f t="shared" si="8"/>
        <v>0</v>
      </c>
      <c r="S22" s="30">
        <f t="shared" si="8"/>
        <v>27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117</v>
      </c>
      <c r="X22" s="45">
        <v>22.2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10800</v>
      </c>
      <c r="DH22" s="49" t="e">
        <f>#REF!+DH10+DH9</f>
        <v>#REF!</v>
      </c>
      <c r="DI22" s="50">
        <f>SUM(DI9:DI12)</f>
        <v>0</v>
      </c>
      <c r="DJ22" s="28">
        <f>SUM(DJ9:DJ20)</f>
        <v>13</v>
      </c>
    </row>
    <row r="23" spans="1:192" s="13" customFormat="1" ht="22.9" customHeight="1" thickBot="1">
      <c r="A23" s="51" t="s">
        <v>53</v>
      </c>
      <c r="B23" s="52">
        <f>B22+B8</f>
        <v>1982</v>
      </c>
      <c r="C23" s="35">
        <f>C8+C22</f>
        <v>109113</v>
      </c>
      <c r="D23" s="33">
        <f t="shared" ref="D23:I23" si="9">D22+D8</f>
        <v>340</v>
      </c>
      <c r="E23" s="33">
        <f t="shared" si="9"/>
        <v>381</v>
      </c>
      <c r="F23" s="53">
        <f t="shared" si="9"/>
        <v>308</v>
      </c>
      <c r="G23" s="53">
        <f t="shared" si="9"/>
        <v>340</v>
      </c>
      <c r="H23" s="33">
        <f t="shared" si="9"/>
        <v>325</v>
      </c>
      <c r="I23" s="33">
        <f t="shared" si="9"/>
        <v>381</v>
      </c>
      <c r="J23" s="75">
        <f>J8+J22</f>
        <v>109766</v>
      </c>
      <c r="K23" s="76">
        <f t="shared" si="4"/>
        <v>90.588235294117652</v>
      </c>
      <c r="L23" s="31">
        <f>H23*3.4/F23</f>
        <v>3.5876623376623376</v>
      </c>
      <c r="M23" s="54">
        <f>(M8+M22)/2</f>
        <v>3.3061111111111114</v>
      </c>
      <c r="N23" s="55">
        <f>D23/B23*100</f>
        <v>17.15438950554995</v>
      </c>
      <c r="O23" s="55">
        <v>15.1</v>
      </c>
      <c r="P23" s="56">
        <f>P22+P8</f>
        <v>325</v>
      </c>
      <c r="Q23" s="33">
        <f>Q22+Q8</f>
        <v>70</v>
      </c>
      <c r="R23" s="33">
        <f>R22+R8</f>
        <v>35</v>
      </c>
      <c r="S23" s="33">
        <f>S8+S22</f>
        <v>134</v>
      </c>
      <c r="T23" s="33">
        <f>T8+T22</f>
        <v>2</v>
      </c>
      <c r="U23" s="33">
        <f>U8+U22</f>
        <v>488</v>
      </c>
      <c r="V23" s="34"/>
      <c r="W23" s="33">
        <f>W8+W22</f>
        <v>300</v>
      </c>
      <c r="X23" s="55">
        <v>23.1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20700</v>
      </c>
      <c r="DH23" s="59" t="e">
        <f>DH22+DH8</f>
        <v>#REF!</v>
      </c>
      <c r="DI23" s="60" t="e">
        <f>DI22+DI8</f>
        <v>#REF!</v>
      </c>
      <c r="DJ23" s="61">
        <f>DJ22+DJ8</f>
        <v>13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42</v>
      </c>
      <c r="B24" s="20" t="s">
        <v>54</v>
      </c>
      <c r="C24" s="21"/>
      <c r="D24" s="139">
        <f>D23-E23</f>
        <v>-41</v>
      </c>
      <c r="E24" s="140"/>
      <c r="F24" s="139">
        <f>F23-G23</f>
        <v>-32</v>
      </c>
      <c r="G24" s="140"/>
      <c r="H24" s="141">
        <f>H23-I23</f>
        <v>-56</v>
      </c>
      <c r="I24" s="142"/>
      <c r="J24" s="78"/>
      <c r="K24" s="77"/>
      <c r="L24" s="22"/>
      <c r="M24" s="22"/>
      <c r="N24" s="22"/>
      <c r="O24" s="22"/>
      <c r="P24" s="23"/>
      <c r="Q24" s="24" t="s">
        <v>71</v>
      </c>
      <c r="R24" s="24" t="s">
        <v>66</v>
      </c>
      <c r="S24" s="24" t="s">
        <v>72</v>
      </c>
      <c r="T24" s="24" t="s">
        <v>59</v>
      </c>
      <c r="U24" s="24" t="s">
        <v>73</v>
      </c>
      <c r="V24" s="24"/>
      <c r="W24" s="25">
        <v>419</v>
      </c>
      <c r="X24" s="26">
        <v>22.4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20550</v>
      </c>
      <c r="DH24" s="27"/>
      <c r="DI24" s="27"/>
      <c r="DJ24" s="28">
        <v>24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22</v>
      </c>
      <c r="L25" s="1" t="s">
        <v>34</v>
      </c>
      <c r="M25" s="1" t="s">
        <v>22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22</v>
      </c>
      <c r="L26" s="1" t="s">
        <v>31</v>
      </c>
      <c r="M26" s="1" t="s">
        <v>35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22</v>
      </c>
      <c r="K27" s="1" t="s">
        <v>22</v>
      </c>
      <c r="L27" s="1"/>
      <c r="M27" s="1" t="s">
        <v>22</v>
      </c>
      <c r="N27" s="1"/>
      <c r="O27" s="1" t="s">
        <v>22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22</v>
      </c>
      <c r="C28" s="2"/>
      <c r="D28" s="2"/>
      <c r="E28" s="2"/>
      <c r="F28" s="2"/>
      <c r="G28" s="2"/>
      <c r="H28" s="2"/>
      <c r="I28" s="2" t="s">
        <v>22</v>
      </c>
      <c r="J28" s="2"/>
      <c r="K28" s="2"/>
      <c r="L28" s="2"/>
      <c r="M28" s="2"/>
      <c r="N28" s="2"/>
      <c r="O28" s="2" t="s">
        <v>22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32</v>
      </c>
      <c r="O29" s="2" t="s">
        <v>33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37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37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37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37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37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37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37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37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37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37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37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37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37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37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37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37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37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37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37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37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37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37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37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37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37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37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37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37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37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37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37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37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37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37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37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37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37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37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37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37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37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37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37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37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37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37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37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37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37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37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37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37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37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37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37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37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37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37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37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37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37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37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37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37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37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37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37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37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37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37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37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37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37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37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37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37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37</v>
      </c>
    </row>
    <row r="236" spans="2:24">
      <c r="C236" s="7" t="s">
        <v>37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2024-09-18T03:59:16Z</cp:lastPrinted>
  <dcterms:created xsi:type="dcterms:W3CDTF">2020-08-31T08:55:27Z</dcterms:created>
  <dcterms:modified xsi:type="dcterms:W3CDTF">2024-09-18T04:12:55Z</dcterms:modified>
</cp:coreProperties>
</file>