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F22" i="1"/>
  <c r="N11"/>
  <c r="L14"/>
  <c r="L12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<sst xmlns="http://schemas.openxmlformats.org/spreadsheetml/2006/main" count="218" uniqueCount="71">
  <si>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</si>
  <si>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</si>
  <si>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</si>
  <si>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</si>
  <si>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</si>
  <si>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</si>
  <si>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</si>
  <si>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</si>
  <si>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</si>
  <si>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</si>
  <si>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</si>
  <si>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</si>
  <si>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</si>
  <si>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</si>
  <si>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</si>
  <si>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</si>
  <si>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</si>
  <si>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</si>
  <si>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</si>
  <si>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</si>
  <si>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</si>
  <si>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</si>
  <si>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</si>
  <si>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</si>
  <si>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</si>
  <si>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</si>
  <si>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</si>
  <si>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</si>
  <si>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</si>
  <si>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</si>
  <si>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</si>
  <si>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</si>
  <si>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</si>
  <si>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</si>
  <si>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</si>
  <si>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</si>
  <si>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</si>
  <si>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</si>
  <si>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</si>
  <si>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</si>
  <si>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</si>
  <si>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</si>
  <si>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</si>
  <si>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</si>
  <si>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</si>
  <si>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</si>
  <si>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</si>
  <si>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</si>
  <si>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</si>
  <si>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</si>
  <si>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</si>
  <si>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</si>
  <si>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</si>
  <si>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</si>
  <si>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</si>
  <si>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</si>
  <si>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</si>
  <si>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</si>
  <si>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</si>
  <si>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</si>
  <si>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</si>
  <si>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</si>
  <si>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411</t>
  </si>
  <si>
    <t>Надой н/т коров на 01.10. 2024</t>
  </si>
  <si>
    <t>телок с 01.10.24</t>
  </si>
  <si>
    <t>3,51</t>
  </si>
  <si>
    <t>10</t>
  </si>
  <si>
    <t>53</t>
  </si>
  <si>
    <t>18</t>
  </si>
  <si>
    <t>43</t>
  </si>
  <si>
    <t xml:space="preserve">СВОДКА ПО НАДОЮ МОЛОКА ЗА  10.10.2024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</si>
</sst>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H8" sqref="H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63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8" t="s">
        <v>51</v>
      </c>
      <c r="O5" s="118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64</v>
      </c>
      <c r="V5" s="132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17</v>
      </c>
      <c r="B6" s="62">
        <v>970</v>
      </c>
      <c r="C6" s="63">
        <v>74540</v>
      </c>
      <c r="D6" s="30">
        <v>217</v>
      </c>
      <c r="E6" s="30">
        <v>232</v>
      </c>
      <c r="F6" s="30">
        <v>194</v>
      </c>
      <c r="G6" s="30">
        <v>211</v>
      </c>
      <c r="H6" s="30">
        <v>218</v>
      </c>
      <c r="I6" s="30">
        <v>237</v>
      </c>
      <c r="J6" s="63">
        <v>78962</v>
      </c>
      <c r="K6" s="80">
        <v>93</v>
      </c>
      <c r="L6" s="31">
        <v>4</v>
      </c>
      <c r="M6" s="81" t="s">
        <v>65</v>
      </c>
      <c r="N6" s="32">
        <f>D6/B6*100</f>
        <v>22.371134020618559</v>
      </c>
      <c r="O6" s="64">
        <v>24.2</v>
      </c>
      <c r="P6" s="30">
        <f>H6</f>
        <v>218</v>
      </c>
      <c r="Q6" s="82">
        <v>54</v>
      </c>
      <c r="R6" s="83" t="s">
        <v>66</v>
      </c>
      <c r="S6" s="65">
        <v>105</v>
      </c>
      <c r="T6" s="66">
        <v>21</v>
      </c>
      <c r="U6" s="84">
        <v>21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8500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77044</v>
      </c>
      <c r="D8" s="91">
        <f t="shared" si="0"/>
        <v>217</v>
      </c>
      <c r="E8" s="33">
        <f t="shared" si="0"/>
        <v>248</v>
      </c>
      <c r="F8" s="33">
        <f>F6+F7</f>
        <v>194</v>
      </c>
      <c r="G8" s="33">
        <f t="shared" si="0"/>
        <v>224</v>
      </c>
      <c r="H8" s="33">
        <f t="shared" si="0"/>
        <v>218</v>
      </c>
      <c r="I8" s="33">
        <f t="shared" si="0"/>
        <v>251</v>
      </c>
      <c r="J8" s="89">
        <f t="shared" si="0"/>
        <v>81163</v>
      </c>
      <c r="K8" s="92">
        <f>F8/D8*100</f>
        <v>89.400921658986178</v>
      </c>
      <c r="L8" s="31">
        <v>3.7</v>
      </c>
      <c r="M8" s="93">
        <f>(M6+M7)/1</f>
        <v>3.51</v>
      </c>
      <c r="N8" s="94">
        <f>D8/B8*100</f>
        <v>22.371134020618559</v>
      </c>
      <c r="O8" s="94">
        <v>20.5</v>
      </c>
      <c r="P8" s="33">
        <f t="shared" ref="P8:U8" si="1">P6+P7</f>
        <v>218</v>
      </c>
      <c r="Q8" s="33">
        <f t="shared" si="1"/>
        <v>54</v>
      </c>
      <c r="R8" s="33">
        <f t="shared" si="1"/>
        <v>10</v>
      </c>
      <c r="S8" s="33">
        <f>S6+S7</f>
        <v>105</v>
      </c>
      <c r="T8" s="33">
        <f t="shared" si="1"/>
        <v>21</v>
      </c>
      <c r="U8" s="33">
        <f t="shared" si="1"/>
        <v>21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10400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12991</v>
      </c>
      <c r="D9" s="65">
        <v>22</v>
      </c>
      <c r="E9" s="65">
        <v>36</v>
      </c>
      <c r="F9" s="120">
        <v>22</v>
      </c>
      <c r="G9" s="65">
        <v>22</v>
      </c>
      <c r="H9" s="65">
        <v>22</v>
      </c>
      <c r="I9" s="65">
        <v>27</v>
      </c>
      <c r="J9" s="63">
        <v>11535</v>
      </c>
      <c r="K9" s="92">
        <f>F9/D9*100</f>
        <v>100</v>
      </c>
      <c r="L9" s="31">
        <v>3.6</v>
      </c>
      <c r="M9" s="97">
        <v>3.3</v>
      </c>
      <c r="N9" s="94">
        <f>D9/B9*100</f>
        <v>11</v>
      </c>
      <c r="O9" s="64">
        <v>808</v>
      </c>
      <c r="P9" s="30">
        <f t="shared" ref="P9:P12" si="2">H9</f>
        <v>22</v>
      </c>
      <c r="Q9" s="82">
        <v>5</v>
      </c>
      <c r="R9" s="30">
        <v>5</v>
      </c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4230</v>
      </c>
      <c r="D10" s="100">
        <v>13</v>
      </c>
      <c r="E10" s="100">
        <v>12</v>
      </c>
      <c r="F10" s="100">
        <v>12</v>
      </c>
      <c r="G10" s="100">
        <v>10</v>
      </c>
      <c r="H10" s="100">
        <v>13</v>
      </c>
      <c r="I10" s="65">
        <v>12</v>
      </c>
      <c r="J10" s="63">
        <v>4073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/>
      <c r="R10" s="103"/>
      <c r="S10" s="24"/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8853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8522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9</v>
      </c>
      <c r="R11" s="108">
        <v>3</v>
      </c>
      <c r="S11" s="24"/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6900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3868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3651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11.4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4745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4322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>
        <v>2</v>
      </c>
      <c r="R14" s="30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557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557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1555</v>
      </c>
      <c r="D17" s="65">
        <v>5</v>
      </c>
      <c r="E17" s="65">
        <v>5</v>
      </c>
      <c r="F17" s="65">
        <v>4</v>
      </c>
      <c r="G17" s="65">
        <v>4</v>
      </c>
      <c r="H17" s="65">
        <v>4</v>
      </c>
      <c r="I17" s="65">
        <v>4</v>
      </c>
      <c r="J17" s="63">
        <v>1170</v>
      </c>
      <c r="K17" s="37">
        <f t="shared" si="4"/>
        <v>80</v>
      </c>
      <c r="L17" s="31">
        <f t="shared" si="3"/>
        <v>3.4</v>
      </c>
      <c r="M17" s="73" t="s">
        <v>18</v>
      </c>
      <c r="N17" s="32">
        <f t="shared" si="6"/>
        <v>5.2631578947368416</v>
      </c>
      <c r="O17" s="64">
        <v>4.8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1300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1022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1141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893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39240</v>
      </c>
      <c r="D22" s="40">
        <f>D9+D10+D11+D12+D13+D14+D15+D16+D17+D18+D19+D20+D21</f>
        <v>101</v>
      </c>
      <c r="E22" s="40">
        <f>E9+E10+E11+E12+E13+E14+E15+E16+E17+E18+E19+E20+E21</f>
        <v>117</v>
      </c>
      <c r="F22" s="40">
        <f>F9+F10+F11+F12+F14+F15+F16+F17+F18+F19</f>
        <v>92</v>
      </c>
      <c r="G22" s="40">
        <f>G21+G20+G19+G18+G17+G16+G15+G14+G13+G12+G11+G10+G9</f>
        <v>93</v>
      </c>
      <c r="H22" s="40">
        <f>H21+H20+H19+H18+H17+H16+H15+H14+H13+H12+H11+H10+H9</f>
        <v>96</v>
      </c>
      <c r="I22" s="40">
        <f>I21+I20+I19+I18+I17+I16+I15+I14+I13+I12+I11+I10+I9</f>
        <v>103</v>
      </c>
      <c r="J22" s="39">
        <f>J21+J20+J19+J18+J17+J16+J15+J14+J13+J12+J11+J10+J9</f>
        <v>35745</v>
      </c>
      <c r="K22" s="37">
        <f t="shared" si="4"/>
        <v>91.089108910891099</v>
      </c>
      <c r="L22" s="31">
        <f>H22*3.4/F22</f>
        <v>3.5478260869565217</v>
      </c>
      <c r="M22" s="41">
        <f>(M9+M10+M11+M12+M14+M15+M16+M17+M18+M19)/9</f>
        <v>3.1322222222222229</v>
      </c>
      <c r="N22" s="32">
        <f t="shared" si="6"/>
        <v>9.9802371541501991</v>
      </c>
      <c r="O22" s="42">
        <v>8.9</v>
      </c>
      <c r="P22" s="30">
        <f>P21+P20+P19+P18+P17+P16+P15+P14+P13+P12+P11+P10+P9</f>
        <v>96</v>
      </c>
      <c r="Q22" s="30">
        <f t="shared" ref="Q22:U22" si="8">Q21+Q20+Q19+Q18+Q17+Q16+Q15+Q14+Q13+Q12+Q11+Q10+Q9</f>
        <v>16</v>
      </c>
      <c r="R22" s="30">
        <f t="shared" si="8"/>
        <v>8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116284</v>
      </c>
      <c r="D23" s="33">
        <f t="shared" ref="D23:I23" si="9">D22+D8</f>
        <v>318</v>
      </c>
      <c r="E23" s="33">
        <f t="shared" si="9"/>
        <v>365</v>
      </c>
      <c r="F23" s="53">
        <f t="shared" si="9"/>
        <v>286</v>
      </c>
      <c r="G23" s="53">
        <f t="shared" si="9"/>
        <v>317</v>
      </c>
      <c r="H23" s="33">
        <f t="shared" si="9"/>
        <v>314</v>
      </c>
      <c r="I23" s="33">
        <f t="shared" si="9"/>
        <v>354</v>
      </c>
      <c r="J23" s="75">
        <f>J8+J22</f>
        <v>116908</v>
      </c>
      <c r="K23" s="76">
        <f t="shared" si="4"/>
        <v>89.937106918238996</v>
      </c>
      <c r="L23" s="31">
        <f>H23*3.4/F23</f>
        <v>3.7328671328671326</v>
      </c>
      <c r="M23" s="54">
        <f>(M8+M22)/2</f>
        <v>3.3211111111111116</v>
      </c>
      <c r="N23" s="55">
        <f>D23/B23*100</f>
        <v>16.044399596367306</v>
      </c>
      <c r="O23" s="55">
        <v>14.5</v>
      </c>
      <c r="P23" s="56">
        <f>P22+P8</f>
        <v>314</v>
      </c>
      <c r="Q23" s="33">
        <f>Q22+Q8</f>
        <v>70</v>
      </c>
      <c r="R23" s="33">
        <f>R22+R8</f>
        <v>18</v>
      </c>
      <c r="S23" s="33">
        <f>S8+S22</f>
        <v>105</v>
      </c>
      <c r="T23" s="33">
        <f>T8+T22</f>
        <v>21</v>
      </c>
      <c r="U23" s="33">
        <f>U8+U22</f>
        <v>21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-47</v>
      </c>
      <c r="E24" s="141"/>
      <c r="F24" s="140">
        <f>F23-G23</f>
        <v>-31</v>
      </c>
      <c r="G24" s="141"/>
      <c r="H24" s="142">
        <f>H23-I23</f>
        <v>-40</v>
      </c>
      <c r="I24" s="143"/>
      <c r="J24" s="78"/>
      <c r="K24" s="77"/>
      <c r="L24" s="22"/>
      <c r="M24" s="22"/>
      <c r="N24" s="22"/>
      <c r="O24" s="22"/>
      <c r="P24" s="23"/>
      <c r="Q24" s="24" t="s">
        <v>67</v>
      </c>
      <c r="R24" s="24" t="s">
        <v>68</v>
      </c>
      <c r="S24" s="24" t="s">
        <v>69</v>
      </c>
      <c r="T24" s="24" t="s">
        <v>55</v>
      </c>
      <c r="U24" s="24" t="s">
        <v>62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22300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2024-10-11T03:37:10Z</cp:lastPrinted>
  <dcterms:created xsi:type="dcterms:W3CDTF">2020-08-31T08:55:27Z</dcterms:created>
  <dcterms:modified xsi:type="dcterms:W3CDTF">2024-10-11T03:37:11Z</dcterms:modified>
</cp:coreProperties>
</file>