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8" i="1"/>
  <c r="F22"/>
  <c r="N11"/>
  <c r="L14"/>
  <c r="L12"/>
  <c r="N12"/>
  <c r="N14"/>
  <c r="K9"/>
  <c r="K10"/>
  <c r="N9"/>
  <c r="N6"/>
  <c r="M8"/>
  <c r="M23" s="1"/>
  <c r="Q22"/>
  <c r="R22"/>
  <c r="S8"/>
  <c r="M22"/>
  <c r="DJ22" l="1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<sst xmlns="http://schemas.openxmlformats.org/spreadsheetml/2006/main" count="221" uniqueCount="72">
  <si>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</si>
  <si>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</si>
  <si>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</si>
  <si>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</si>
  <si>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</si>
  <si>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</si>
  <si>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</si>
  <si>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</si>
  <si>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</si>
  <si>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</si>
  <si>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</si>
  <si>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</si>
  <si>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</si>
  <si>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</si>
  <si>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</si>
  <si>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</si>
  <si>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</si>
  <si>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</si>
  <si>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</si>
  <si>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</si>
  <si>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</si>
  <si>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</si>
  <si>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</si>
  <si>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</si>
  <si>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</si>
  <si>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</si>
  <si>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</si>
  <si>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</si>
  <si>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</si>
  <si>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</si>
  <si>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</si>
  <si>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</si>
  <si>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</si>
  <si>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</si>
  <si>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</si>
  <si>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</si>
  <si>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</si>
  <si>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</si>
  <si>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</si>
  <si>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</si>
  <si>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</si>
  <si>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</si>
  <si>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</si>
  <si>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</si>
  <si>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</si>
  <si>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</si>
  <si>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</si>
  <si>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</si>
  <si>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</si>
  <si>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</si>
  <si>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</si>
  <si>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</si>
  <si>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</si>
  <si>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</si>
  <si>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</si>
  <si>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</si>
  <si>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</si>
  <si>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</si>
  <si>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</si>
  <si>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</si>
  <si>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</si>
  <si>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</si>
  <si>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</si>
  <si>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</si>
  <si>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6</t>
  </si>
  <si>
    <t>2</t>
  </si>
  <si>
    <t>1</t>
  </si>
  <si>
    <t xml:space="preserve">СВОДКА ПО НАДОЮ МОЛОКА ЗА  20.10.2024 года </t>
  </si>
  <si>
    <t>136</t>
  </si>
  <si>
    <t>55</t>
  </si>
  <si>
    <t>115</t>
  </si>
  <si>
    <t>3,68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</si>
</sst>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17" sqref="V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62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9" t="s">
        <v>51</v>
      </c>
      <c r="O5" s="119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5"/>
      <c r="W5" s="120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76520</v>
      </c>
      <c r="D6" s="30">
        <v>213</v>
      </c>
      <c r="E6" s="30">
        <v>230</v>
      </c>
      <c r="F6" s="30">
        <v>190</v>
      </c>
      <c r="G6" s="30">
        <v>217</v>
      </c>
      <c r="H6" s="30">
        <v>215</v>
      </c>
      <c r="I6" s="30">
        <v>243</v>
      </c>
      <c r="J6" s="63">
        <v>81103</v>
      </c>
      <c r="K6" s="80">
        <v>93</v>
      </c>
      <c r="L6" s="31">
        <v>4.03</v>
      </c>
      <c r="M6" s="81" t="s">
        <v>71</v>
      </c>
      <c r="N6" s="32">
        <f>D6/B6*100</f>
        <v>21.958762886597938</v>
      </c>
      <c r="O6" s="64">
        <v>24</v>
      </c>
      <c r="P6" s="30">
        <f>H6</f>
        <v>215</v>
      </c>
      <c r="Q6" s="82">
        <v>72</v>
      </c>
      <c r="R6" s="83" t="s">
        <v>56</v>
      </c>
      <c r="S6" s="65">
        <v>196</v>
      </c>
      <c r="T6" s="66">
        <v>25</v>
      </c>
      <c r="U6" s="84">
        <v>25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8900</v>
      </c>
      <c r="DH6" s="67"/>
      <c r="DI6" s="68"/>
      <c r="DJ6" s="67"/>
    </row>
    <row r="7" spans="1:192" ht="1.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12</v>
      </c>
      <c r="F7" s="30">
        <v>0</v>
      </c>
      <c r="G7" s="30">
        <v>10</v>
      </c>
      <c r="H7" s="30">
        <v>0</v>
      </c>
      <c r="I7" s="30">
        <v>11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4.8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79024</v>
      </c>
      <c r="D8" s="91">
        <f t="shared" si="0"/>
        <v>213</v>
      </c>
      <c r="E8" s="33">
        <f t="shared" si="0"/>
        <v>242</v>
      </c>
      <c r="F8" s="33">
        <f>F6+F7</f>
        <v>190</v>
      </c>
      <c r="G8" s="33">
        <f t="shared" si="0"/>
        <v>227</v>
      </c>
      <c r="H8" s="33">
        <f t="shared" si="0"/>
        <v>215</v>
      </c>
      <c r="I8" s="33">
        <f t="shared" si="0"/>
        <v>254</v>
      </c>
      <c r="J8" s="89">
        <f t="shared" si="0"/>
        <v>83304</v>
      </c>
      <c r="K8" s="92">
        <f>F8/D8*100</f>
        <v>89.201877934272304</v>
      </c>
      <c r="L8" s="31">
        <f>L6</f>
        <v>4.03</v>
      </c>
      <c r="M8" s="93">
        <f>(M6+M7)/1</f>
        <v>3.68</v>
      </c>
      <c r="N8" s="94">
        <f>D8/B8*100</f>
        <v>21.958762886597938</v>
      </c>
      <c r="O8" s="94">
        <v>20</v>
      </c>
      <c r="P8" s="33">
        <f t="shared" ref="P8:U8" si="1">P6+P7</f>
        <v>215</v>
      </c>
      <c r="Q8" s="33">
        <f t="shared" si="1"/>
        <v>72</v>
      </c>
      <c r="R8" s="33">
        <f t="shared" si="1"/>
        <v>11</v>
      </c>
      <c r="S8" s="33">
        <f>S6+S7</f>
        <v>196</v>
      </c>
      <c r="T8" s="33">
        <f t="shared" si="1"/>
        <v>25</v>
      </c>
      <c r="U8" s="33">
        <f t="shared" si="1"/>
        <v>25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10800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13198</v>
      </c>
      <c r="D9" s="65">
        <v>20</v>
      </c>
      <c r="E9" s="65">
        <v>33</v>
      </c>
      <c r="F9" s="118">
        <v>20</v>
      </c>
      <c r="G9" s="65">
        <v>19</v>
      </c>
      <c r="H9" s="65">
        <v>20</v>
      </c>
      <c r="I9" s="65">
        <v>24</v>
      </c>
      <c r="J9" s="63">
        <v>11742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>
        <v>5</v>
      </c>
      <c r="R9" s="30">
        <v>5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4347</v>
      </c>
      <c r="D10" s="100">
        <v>11</v>
      </c>
      <c r="E10" s="100">
        <v>11</v>
      </c>
      <c r="F10" s="100">
        <v>10</v>
      </c>
      <c r="G10" s="100">
        <v>9</v>
      </c>
      <c r="H10" s="100">
        <v>11</v>
      </c>
      <c r="I10" s="65">
        <v>10</v>
      </c>
      <c r="J10" s="63">
        <v>4190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10</v>
      </c>
      <c r="P10" s="30">
        <f>H10</f>
        <v>11</v>
      </c>
      <c r="Q10" s="102"/>
      <c r="R10" s="103"/>
      <c r="S10" s="24" t="s">
        <v>65</v>
      </c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9123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8792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17</v>
      </c>
      <c r="R11" s="108">
        <v>3</v>
      </c>
      <c r="S11" s="24" t="s">
        <v>64</v>
      </c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7100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3985</v>
      </c>
      <c r="D12" s="65">
        <v>11</v>
      </c>
      <c r="E12" s="65">
        <v>11</v>
      </c>
      <c r="F12" s="65">
        <v>10</v>
      </c>
      <c r="G12" s="65">
        <v>10</v>
      </c>
      <c r="H12" s="65">
        <v>10</v>
      </c>
      <c r="I12" s="65">
        <v>10</v>
      </c>
      <c r="J12" s="63">
        <v>3758</v>
      </c>
      <c r="K12" s="37">
        <f t="shared" ref="K12:K23" si="4">F12/D12*100</f>
        <v>90.909090909090907</v>
      </c>
      <c r="L12" s="31">
        <f t="shared" si="3"/>
        <v>3.4</v>
      </c>
      <c r="M12" s="73" t="s">
        <v>18</v>
      </c>
      <c r="N12" s="32">
        <f>D12/B12*100</f>
        <v>10</v>
      </c>
      <c r="O12" s="64">
        <v>10.5</v>
      </c>
      <c r="P12" s="30">
        <f t="shared" si="2"/>
        <v>10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4862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4429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5.8</v>
      </c>
      <c r="P14" s="30">
        <f>H14</f>
        <v>10</v>
      </c>
      <c r="Q14" s="30">
        <v>3</v>
      </c>
      <c r="R14" s="30">
        <v>1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.5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577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577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1595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1210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1340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1052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1181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923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40208</v>
      </c>
      <c r="D22" s="40">
        <f>D9+D10+D11+D12+D13+D14+D15+D16+D17+D18+D19+D20+D21</f>
        <v>94</v>
      </c>
      <c r="E22" s="40">
        <f>E9+E10+E11+E12+E13+E14+E15+E16+E17+E18+E19+E20+E21</f>
        <v>110</v>
      </c>
      <c r="F22" s="40">
        <f>F9+F10+F11+F12+F14+F15+F16+F17+F18+F19</f>
        <v>86</v>
      </c>
      <c r="G22" s="40">
        <f>G21+G20+G19+G18+G17+G16+G15+G14+G13+G12+G11+G10+G9</f>
        <v>87</v>
      </c>
      <c r="H22" s="40">
        <f>H21+H20+H19+H18+H17+H16+H15+H14+H13+H12+H11+H10+H9</f>
        <v>90</v>
      </c>
      <c r="I22" s="40">
        <f>I21+I20+I19+I18+I17+I16+I15+I14+I13+I12+I11+I10+I9</f>
        <v>96</v>
      </c>
      <c r="J22" s="39">
        <f>J21+J20+J19+J18+J17+J16+J15+J14+J13+J12+J11+J10+J9</f>
        <v>36673</v>
      </c>
      <c r="K22" s="37">
        <f t="shared" si="4"/>
        <v>91.489361702127653</v>
      </c>
      <c r="L22" s="31">
        <f>H22*3.4/F22</f>
        <v>3.558139534883721</v>
      </c>
      <c r="M22" s="41">
        <f>(M9+M10+M11+M12+M14+M15+M16+M17+M18+M19)/9</f>
        <v>3.1322222222222229</v>
      </c>
      <c r="N22" s="32">
        <f t="shared" si="6"/>
        <v>9.2885375494071152</v>
      </c>
      <c r="O22" s="42">
        <v>8.4</v>
      </c>
      <c r="P22" s="30">
        <f>P21+P20+P19+P18+P17+P16+P15+P14+P13+P12+P11+P10+P9</f>
        <v>90</v>
      </c>
      <c r="Q22" s="30">
        <f t="shared" ref="Q22:U22" si="8">Q21+Q20+Q19+Q18+Q17+Q16+Q15+Q14+Q13+Q12+Q11+Q10+Q9</f>
        <v>25</v>
      </c>
      <c r="R22" s="30">
        <f t="shared" si="8"/>
        <v>9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119232</v>
      </c>
      <c r="D23" s="33">
        <f t="shared" ref="D23:I23" si="9">D22+D8</f>
        <v>307</v>
      </c>
      <c r="E23" s="33">
        <f t="shared" si="9"/>
        <v>352</v>
      </c>
      <c r="F23" s="53">
        <f t="shared" si="9"/>
        <v>276</v>
      </c>
      <c r="G23" s="53">
        <f t="shared" si="9"/>
        <v>314</v>
      </c>
      <c r="H23" s="33">
        <f t="shared" si="9"/>
        <v>305</v>
      </c>
      <c r="I23" s="33">
        <f t="shared" si="9"/>
        <v>350</v>
      </c>
      <c r="J23" s="75">
        <f>J8+J22</f>
        <v>119977</v>
      </c>
      <c r="K23" s="76">
        <f t="shared" si="4"/>
        <v>89.90228013029315</v>
      </c>
      <c r="L23" s="31">
        <f>H23*3.4/F23</f>
        <v>3.7572463768115942</v>
      </c>
      <c r="M23" s="54">
        <f>(M8+M22)/2</f>
        <v>3.4061111111111115</v>
      </c>
      <c r="N23" s="55">
        <f>D23/B23*100</f>
        <v>15.489404641775984</v>
      </c>
      <c r="O23" s="55">
        <v>14</v>
      </c>
      <c r="P23" s="56">
        <f>P22+P8</f>
        <v>305</v>
      </c>
      <c r="Q23" s="33">
        <f>Q22+Q8</f>
        <v>97</v>
      </c>
      <c r="R23" s="33">
        <f>R22+R8</f>
        <v>20</v>
      </c>
      <c r="S23" s="33">
        <f>S8+S22</f>
        <v>207</v>
      </c>
      <c r="T23" s="33">
        <f>T8+T22</f>
        <v>25</v>
      </c>
      <c r="U23" s="33">
        <f>U8+U22</f>
        <v>25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-45</v>
      </c>
      <c r="E24" s="122"/>
      <c r="F24" s="121">
        <f>F23-G23</f>
        <v>-38</v>
      </c>
      <c r="G24" s="122"/>
      <c r="H24" s="123">
        <f>H23-I23</f>
        <v>-45</v>
      </c>
      <c r="I24" s="124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69</v>
      </c>
      <c r="S24" s="24" t="s">
        <v>70</v>
      </c>
      <c r="T24" s="24" t="s">
        <v>66</v>
      </c>
      <c r="U24" s="24" t="s">
        <v>66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22800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2024-10-21T04:04:31Z</cp:lastPrinted>
  <dcterms:created xsi:type="dcterms:W3CDTF">2020-08-31T08:55:27Z</dcterms:created>
  <dcterms:modified xsi:type="dcterms:W3CDTF">2024-10-21T04:04:44Z</dcterms:modified>
</cp:coreProperties>
</file>