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<sst xmlns="http://schemas.openxmlformats.org/spreadsheetml/2006/main" count="223" uniqueCount="72">
  <si>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</si>
  <si>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</si>
  <si>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</si>
  <si>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</si>
  <si>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</si>
  <si>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</si>
  <si>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</si>
  <si>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</si>
  <si>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</si>
  <si>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</si>
  <si>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</si>
  <si>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</si>
  <si>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</si>
  <si>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</si>
  <si>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</si>
  <si>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</si>
  <si>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</si>
  <si>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</si>
  <si>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</si>
  <si>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</si>
  <si>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</si>
  <si>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</si>
  <si>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</si>
  <si>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</si>
  <si>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</si>
  <si>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</si>
  <si>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</si>
  <si>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</si>
  <si>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</si>
  <si>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</si>
  <si>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</si>
  <si>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</si>
  <si>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</si>
  <si>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</si>
  <si>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</si>
  <si>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</si>
  <si>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</si>
  <si>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</si>
  <si>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</si>
  <si>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</si>
  <si>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</si>
  <si>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</si>
  <si>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</si>
  <si>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</si>
  <si>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</si>
  <si>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</si>
  <si>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</si>
  <si>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</si>
  <si>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</si>
  <si>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</si>
  <si>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</si>
  <si>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</si>
  <si>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</si>
  <si>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</si>
  <si>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</si>
  <si>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</si>
  <si>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</si>
  <si>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</si>
  <si>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</si>
  <si>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</si>
  <si>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</si>
  <si>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</si>
  <si>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</si>
  <si>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1</t>
  </si>
  <si>
    <t>3,71</t>
  </si>
  <si>
    <t xml:space="preserve">СВОДКА ПО НАДОЮ МОЛОКА ЗА  04.11.2024 года </t>
  </si>
  <si>
    <t>57</t>
  </si>
  <si>
    <t>19</t>
  </si>
  <si>
    <t>43</t>
  </si>
  <si>
    <t>Надой н/т коров на 01.11. 2024</t>
  </si>
  <si>
    <t>9</t>
  </si>
  <si>
    <t>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</si>
</sst>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7" sqref="R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65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46</v>
      </c>
      <c r="D4" s="128" t="s">
        <v>2</v>
      </c>
      <c r="E4" s="129"/>
      <c r="F4" s="129"/>
      <c r="G4" s="129"/>
      <c r="H4" s="129"/>
      <c r="I4" s="130"/>
      <c r="J4" s="123" t="s">
        <v>50</v>
      </c>
      <c r="K4" s="131" t="s">
        <v>3</v>
      </c>
      <c r="L4" s="123" t="s">
        <v>4</v>
      </c>
      <c r="M4" s="123" t="s">
        <v>5</v>
      </c>
      <c r="N4" s="138" t="s">
        <v>21</v>
      </c>
      <c r="O4" s="139"/>
      <c r="P4" s="123" t="s">
        <v>35</v>
      </c>
      <c r="Q4" s="146" t="s">
        <v>6</v>
      </c>
      <c r="R4" s="147"/>
      <c r="S4" s="128" t="s">
        <v>7</v>
      </c>
      <c r="T4" s="129"/>
      <c r="U4" s="130"/>
      <c r="V4" s="131" t="s">
        <v>8</v>
      </c>
      <c r="W4" s="148" t="s">
        <v>69</v>
      </c>
      <c r="X4" s="149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9</v>
      </c>
      <c r="DH4" s="144" t="s">
        <v>9</v>
      </c>
      <c r="DI4" s="133" t="s">
        <v>10</v>
      </c>
      <c r="DJ4" s="135" t="s">
        <v>39</v>
      </c>
    </row>
    <row r="5" spans="1:192" ht="53.25" customHeight="1" thickBot="1">
      <c r="A5" s="124"/>
      <c r="B5" s="126"/>
      <c r="C5" s="127"/>
      <c r="D5" s="136" t="s">
        <v>47</v>
      </c>
      <c r="E5" s="137"/>
      <c r="F5" s="136" t="s">
        <v>48</v>
      </c>
      <c r="G5" s="137"/>
      <c r="H5" s="136" t="s">
        <v>49</v>
      </c>
      <c r="I5" s="137"/>
      <c r="J5" s="124"/>
      <c r="K5" s="132"/>
      <c r="L5" s="124"/>
      <c r="M5" s="124"/>
      <c r="N5" s="118" t="s">
        <v>51</v>
      </c>
      <c r="O5" s="118" t="s">
        <v>41</v>
      </c>
      <c r="P5" s="124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62</v>
      </c>
      <c r="V5" s="132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17</v>
      </c>
      <c r="B6" s="62">
        <v>970</v>
      </c>
      <c r="C6" s="63">
        <v>78910</v>
      </c>
      <c r="D6" s="30">
        <v>215</v>
      </c>
      <c r="E6" s="30">
        <v>241</v>
      </c>
      <c r="F6" s="30">
        <v>197</v>
      </c>
      <c r="G6" s="30">
        <v>237</v>
      </c>
      <c r="H6" s="30">
        <v>221</v>
      </c>
      <c r="I6" s="30">
        <v>256</v>
      </c>
      <c r="J6" s="63">
        <v>84354</v>
      </c>
      <c r="K6" s="80">
        <v>93</v>
      </c>
      <c r="L6" s="31">
        <v>4.2</v>
      </c>
      <c r="M6" s="81" t="s">
        <v>64</v>
      </c>
      <c r="N6" s="32">
        <f>D6/B6*100</f>
        <v>22.164948453608247</v>
      </c>
      <c r="O6" s="64">
        <v>24.8</v>
      </c>
      <c r="P6" s="30">
        <f>H6</f>
        <v>221</v>
      </c>
      <c r="Q6" s="82">
        <v>32</v>
      </c>
      <c r="R6" s="83" t="s">
        <v>70</v>
      </c>
      <c r="S6" s="65">
        <v>54</v>
      </c>
      <c r="T6" s="66">
        <v>23</v>
      </c>
      <c r="U6" s="84">
        <v>49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9300</v>
      </c>
      <c r="DH6" s="67"/>
      <c r="DI6" s="68"/>
      <c r="DJ6" s="67"/>
    </row>
    <row r="7" spans="1:192" ht="1.5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81414</v>
      </c>
      <c r="D8" s="91">
        <f t="shared" si="0"/>
        <v>215</v>
      </c>
      <c r="E8" s="33">
        <f t="shared" si="0"/>
        <v>252</v>
      </c>
      <c r="F8" s="33">
        <f>F6+F7</f>
        <v>197</v>
      </c>
      <c r="G8" s="33">
        <f t="shared" si="0"/>
        <v>246</v>
      </c>
      <c r="H8" s="33">
        <f t="shared" si="0"/>
        <v>221</v>
      </c>
      <c r="I8" s="33">
        <f t="shared" si="0"/>
        <v>266</v>
      </c>
      <c r="J8" s="89">
        <f t="shared" si="0"/>
        <v>86555</v>
      </c>
      <c r="K8" s="92">
        <f>F8/D8*100</f>
        <v>91.627906976744185</v>
      </c>
      <c r="L8" s="31">
        <f>L6</f>
        <v>4.2</v>
      </c>
      <c r="M8" s="93">
        <f>(M6+M7)/1</f>
        <v>3.71</v>
      </c>
      <c r="N8" s="94">
        <f>D8/B8*100</f>
        <v>22.164948453608247</v>
      </c>
      <c r="O8" s="94">
        <v>20.7</v>
      </c>
      <c r="P8" s="33">
        <f t="shared" ref="P8:U8" si="1">P6+P7</f>
        <v>221</v>
      </c>
      <c r="Q8" s="33">
        <f t="shared" si="1"/>
        <v>32</v>
      </c>
      <c r="R8" s="33">
        <f t="shared" si="1"/>
        <v>9</v>
      </c>
      <c r="S8" s="33">
        <f>S6+S7</f>
        <v>54</v>
      </c>
      <c r="T8" s="33">
        <f>T6</f>
        <v>23</v>
      </c>
      <c r="U8" s="33">
        <f t="shared" si="1"/>
        <v>49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11200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13498</v>
      </c>
      <c r="D9" s="65">
        <v>20</v>
      </c>
      <c r="E9" s="65">
        <v>31</v>
      </c>
      <c r="F9" s="117">
        <v>20</v>
      </c>
      <c r="G9" s="65">
        <v>19</v>
      </c>
      <c r="H9" s="65">
        <v>20</v>
      </c>
      <c r="I9" s="65">
        <v>23</v>
      </c>
      <c r="J9" s="63">
        <v>12042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8.1</v>
      </c>
      <c r="P9" s="30">
        <f t="shared" ref="P9:P12" si="2">H9</f>
        <v>20</v>
      </c>
      <c r="Q9" s="82"/>
      <c r="R9" s="71"/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4593</v>
      </c>
      <c r="D10" s="100">
        <v>11</v>
      </c>
      <c r="E10" s="100">
        <v>9</v>
      </c>
      <c r="F10" s="100">
        <v>10</v>
      </c>
      <c r="G10" s="100">
        <v>8</v>
      </c>
      <c r="H10" s="100">
        <v>11</v>
      </c>
      <c r="I10" s="65">
        <v>9</v>
      </c>
      <c r="J10" s="63">
        <v>4355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8.1999999999999993</v>
      </c>
      <c r="P10" s="30">
        <f>H10</f>
        <v>11</v>
      </c>
      <c r="Q10" s="102"/>
      <c r="R10" s="120"/>
      <c r="S10" s="24"/>
      <c r="T10" s="103"/>
      <c r="U10" s="104"/>
      <c r="V10" s="85"/>
      <c r="W10" s="24" t="s">
        <v>60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22</v>
      </c>
      <c r="B11" s="96">
        <v>180</v>
      </c>
      <c r="C11" s="96">
        <v>9528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9197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7">
        <v>3</v>
      </c>
      <c r="R11" s="24"/>
      <c r="S11" s="24" t="s">
        <v>71</v>
      </c>
      <c r="T11" s="103"/>
      <c r="U11" s="103"/>
      <c r="V11" s="24"/>
      <c r="W11" s="24" t="s">
        <v>59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7300</v>
      </c>
      <c r="DH11" s="110"/>
      <c r="DI11" s="68"/>
      <c r="DJ11" s="28"/>
    </row>
    <row r="12" spans="1:192" ht="28.5" customHeight="1" thickBot="1">
      <c r="A12" s="70" t="s">
        <v>23</v>
      </c>
      <c r="B12" s="63">
        <v>110</v>
      </c>
      <c r="C12" s="63">
        <v>4161</v>
      </c>
      <c r="D12" s="65">
        <v>9</v>
      </c>
      <c r="E12" s="65">
        <v>8</v>
      </c>
      <c r="F12" s="65">
        <v>8</v>
      </c>
      <c r="G12" s="65">
        <v>7</v>
      </c>
      <c r="H12" s="65">
        <v>8</v>
      </c>
      <c r="I12" s="65">
        <v>7</v>
      </c>
      <c r="J12" s="63">
        <v>3908</v>
      </c>
      <c r="K12" s="37">
        <f t="shared" ref="K12:K23" si="4">F12/D12*100</f>
        <v>88.888888888888886</v>
      </c>
      <c r="L12" s="31">
        <f t="shared" si="3"/>
        <v>3.4</v>
      </c>
      <c r="M12" s="73" t="s">
        <v>18</v>
      </c>
      <c r="N12" s="32">
        <f>D12/B12*100</f>
        <v>8.1818181818181817</v>
      </c>
      <c r="O12" s="64">
        <v>7.6</v>
      </c>
      <c r="P12" s="30">
        <f t="shared" si="2"/>
        <v>8</v>
      </c>
      <c r="Q12" s="30"/>
      <c r="R12" s="71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" customHeight="1" thickBot="1">
      <c r="A14" s="70" t="s">
        <v>24</v>
      </c>
      <c r="B14" s="63">
        <v>185</v>
      </c>
      <c r="C14" s="63">
        <v>5027</v>
      </c>
      <c r="D14" s="65">
        <v>11</v>
      </c>
      <c r="E14" s="65">
        <v>11</v>
      </c>
      <c r="F14" s="65">
        <v>10</v>
      </c>
      <c r="G14" s="65">
        <v>10</v>
      </c>
      <c r="H14" s="65">
        <v>10</v>
      </c>
      <c r="I14" s="65">
        <v>10</v>
      </c>
      <c r="J14" s="63">
        <v>4579</v>
      </c>
      <c r="K14" s="37">
        <f t="shared" si="4"/>
        <v>90.909090909090907</v>
      </c>
      <c r="L14" s="31">
        <f>H14*3.4/F14</f>
        <v>3.4</v>
      </c>
      <c r="M14" s="73" t="s">
        <v>25</v>
      </c>
      <c r="N14" s="32">
        <f>D14/B14*100</f>
        <v>5.9459459459459465</v>
      </c>
      <c r="O14" s="64">
        <v>5.9</v>
      </c>
      <c r="P14" s="30">
        <f>H14</f>
        <v>10</v>
      </c>
      <c r="Q14" s="30"/>
      <c r="R14" s="71"/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9.5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2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1.7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44</v>
      </c>
      <c r="B16" s="62">
        <v>24</v>
      </c>
      <c r="C16" s="62">
        <v>607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607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55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26</v>
      </c>
      <c r="B17" s="63">
        <v>95</v>
      </c>
      <c r="C17" s="63">
        <v>1659</v>
      </c>
      <c r="D17" s="65">
        <v>4</v>
      </c>
      <c r="E17" s="65">
        <v>3</v>
      </c>
      <c r="F17" s="65">
        <v>4</v>
      </c>
      <c r="G17" s="65">
        <v>3</v>
      </c>
      <c r="H17" s="65">
        <v>4</v>
      </c>
      <c r="I17" s="65">
        <v>3</v>
      </c>
      <c r="J17" s="63">
        <v>1270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2.9</v>
      </c>
      <c r="P17" s="115">
        <f t="shared" si="7"/>
        <v>4</v>
      </c>
      <c r="Q17" s="30"/>
      <c r="R17" s="71" t="s">
        <v>55</v>
      </c>
      <c r="S17" s="71"/>
      <c r="T17" s="72"/>
      <c r="U17" s="116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38</v>
      </c>
      <c r="B18" s="63">
        <v>60</v>
      </c>
      <c r="C18" s="63">
        <v>1400</v>
      </c>
      <c r="D18" s="65">
        <v>4</v>
      </c>
      <c r="E18" s="65">
        <v>3</v>
      </c>
      <c r="F18" s="65">
        <v>3</v>
      </c>
      <c r="G18" s="65">
        <v>3</v>
      </c>
      <c r="H18" s="65">
        <v>3</v>
      </c>
      <c r="I18" s="65">
        <v>3</v>
      </c>
      <c r="J18" s="63">
        <v>1100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5</v>
      </c>
      <c r="P18" s="115">
        <f t="shared" si="7"/>
        <v>3</v>
      </c>
      <c r="Q18" s="30"/>
      <c r="R18" s="71" t="s">
        <v>55</v>
      </c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37</v>
      </c>
      <c r="B19" s="63">
        <v>40</v>
      </c>
      <c r="C19" s="63">
        <v>1241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968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8.3000000000000007</v>
      </c>
      <c r="P19" s="115">
        <f t="shared" si="7"/>
        <v>3</v>
      </c>
      <c r="Q19" s="30"/>
      <c r="R19" s="71" t="s">
        <v>55</v>
      </c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41714</v>
      </c>
      <c r="D22" s="40">
        <f>D9+D10+D11+D12+D13+D14+D15+D16+D17+D18+D19+D20+D21</f>
        <v>91</v>
      </c>
      <c r="E22" s="40">
        <f>E9+E10+E11+E12+E13+E14+E15+E16+E17+E18+E19+E20+E21</f>
        <v>98</v>
      </c>
      <c r="F22" s="40">
        <f>F9+F10+F11+F12+F14+F15+F16+F17+F18+F19</f>
        <v>83</v>
      </c>
      <c r="G22" s="40">
        <f>G21+G20+G19+G18+G17+G16+G15+G14+G13+G12+G11+G10+G9</f>
        <v>78</v>
      </c>
      <c r="H22" s="40">
        <f>H21+H20+H19+H18+H17+H16+H15+H14+H13+H12+H11+H10+H9</f>
        <v>87</v>
      </c>
      <c r="I22" s="40">
        <f>I21+I20+I19+I18+I17+I16+I15+I14+I13+I12+I11+I10+I9</f>
        <v>86</v>
      </c>
      <c r="J22" s="39">
        <f>J21+J20+J19+J18+J17+J16+J15+J14+J13+J12+J11+J10+J9</f>
        <v>38026</v>
      </c>
      <c r="K22" s="37">
        <f t="shared" si="4"/>
        <v>91.208791208791212</v>
      </c>
      <c r="L22" s="31">
        <f>H22*3.4/F22</f>
        <v>3.5638554216867471</v>
      </c>
      <c r="M22" s="41">
        <f>(M9+M10+M11+M12+M14+M15+M16+M17+M18+M19)/9</f>
        <v>3.1322222222222229</v>
      </c>
      <c r="N22" s="32">
        <f t="shared" si="6"/>
        <v>8.9920948616600782</v>
      </c>
      <c r="O22" s="42">
        <v>7.5</v>
      </c>
      <c r="P22" s="30">
        <f>P21+P20+P19+P18+P17+P16+P15+P14+P13+P12+P11+P10+P9</f>
        <v>87</v>
      </c>
      <c r="Q22" s="30">
        <f t="shared" ref="Q22:U22" si="8">Q21+Q20+Q19+Q18+Q17+Q16+Q15+Q14+Q13+Q12+Q11+Q10+Q9</f>
        <v>3</v>
      </c>
      <c r="R22" s="30">
        <f t="shared" si="8"/>
        <v>0</v>
      </c>
      <c r="S22" s="30">
        <f t="shared" si="8"/>
        <v>6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123128</v>
      </c>
      <c r="D23" s="33">
        <f t="shared" ref="D23:I23" si="9">D22+D8</f>
        <v>306</v>
      </c>
      <c r="E23" s="33">
        <f t="shared" si="9"/>
        <v>350</v>
      </c>
      <c r="F23" s="53">
        <f t="shared" si="9"/>
        <v>280</v>
      </c>
      <c r="G23" s="53">
        <f t="shared" si="9"/>
        <v>324</v>
      </c>
      <c r="H23" s="33">
        <f t="shared" si="9"/>
        <v>308</v>
      </c>
      <c r="I23" s="33">
        <f t="shared" si="9"/>
        <v>352</v>
      </c>
      <c r="J23" s="75">
        <f>J8+J22</f>
        <v>124581</v>
      </c>
      <c r="K23" s="76">
        <f t="shared" si="4"/>
        <v>91.503267973856211</v>
      </c>
      <c r="L23" s="31">
        <f>H23*3.4/F23</f>
        <v>3.74</v>
      </c>
      <c r="M23" s="54">
        <f>(M8+M22)/2</f>
        <v>3.4211111111111112</v>
      </c>
      <c r="N23" s="55">
        <f>D23/B23*100</f>
        <v>15.438950554994953</v>
      </c>
      <c r="O23" s="55">
        <v>13.9</v>
      </c>
      <c r="P23" s="56">
        <f>P22+P8</f>
        <v>308</v>
      </c>
      <c r="Q23" s="33">
        <f>Q22+Q8</f>
        <v>35</v>
      </c>
      <c r="R23" s="33">
        <f>R22+R8</f>
        <v>9</v>
      </c>
      <c r="S23" s="33">
        <f>S8+S22</f>
        <v>60</v>
      </c>
      <c r="T23" s="33">
        <f>T8+T22</f>
        <v>23</v>
      </c>
      <c r="U23" s="33">
        <f>U8+U22</f>
        <v>49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40">
        <f>D23-E23</f>
        <v>-44</v>
      </c>
      <c r="E24" s="141"/>
      <c r="F24" s="140">
        <f>F23-G23</f>
        <v>-44</v>
      </c>
      <c r="G24" s="141"/>
      <c r="H24" s="142">
        <f>H23-I23</f>
        <v>-44</v>
      </c>
      <c r="I24" s="143"/>
      <c r="J24" s="78"/>
      <c r="K24" s="77"/>
      <c r="L24" s="22"/>
      <c r="M24" s="22"/>
      <c r="N24" s="22"/>
      <c r="O24" s="22"/>
      <c r="P24" s="23"/>
      <c r="Q24" s="24" t="s">
        <v>66</v>
      </c>
      <c r="R24" s="24" t="s">
        <v>67</v>
      </c>
      <c r="S24" s="24" t="s">
        <v>68</v>
      </c>
      <c r="T24" s="24" t="s">
        <v>55</v>
      </c>
      <c r="U24" s="24" t="s">
        <v>63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23500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2024-11-05T04:10:21Z</cp:lastPrinted>
  <dcterms:created xsi:type="dcterms:W3CDTF">2020-08-31T08:55:27Z</dcterms:created>
  <dcterms:modified xsi:type="dcterms:W3CDTF">2024-11-06T03:11:16Z</dcterms:modified>
</cp:coreProperties>
</file>