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<sst xmlns="http://schemas.openxmlformats.org/spreadsheetml/2006/main" count="226" uniqueCount="75">
  <si>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</si>
  <si>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</si>
  <si>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</si>
  <si>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</si>
  <si>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</si>
  <si>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</si>
  <si>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</si>
  <si>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</si>
  <si>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</si>
  <si>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</si>
  <si>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</si>
  <si>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</si>
  <si>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</si>
  <si>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</si>
  <si>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</si>
  <si>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</si>
  <si>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</si>
  <si>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</si>
  <si>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</si>
  <si>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</si>
  <si>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</si>
  <si>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</si>
  <si>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</si>
  <si>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</si>
  <si>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</si>
  <si>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</si>
  <si>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</si>
  <si>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</si>
  <si>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</si>
  <si>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</si>
  <si>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</si>
  <si>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</si>
  <si>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</si>
  <si>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</si>
  <si>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</si>
  <si>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</si>
  <si>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</si>
  <si>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</si>
  <si>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</si>
  <si>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</si>
  <si>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</si>
  <si>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</si>
  <si>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</si>
  <si>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</si>
  <si>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</si>
  <si>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</si>
  <si>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</si>
  <si>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</si>
  <si>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</si>
  <si>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</si>
  <si>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</si>
  <si>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</si>
  <si>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</si>
  <si>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</si>
  <si>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</si>
  <si>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</si>
  <si>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</si>
  <si>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</si>
  <si>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</si>
  <si>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</si>
  <si>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</si>
  <si>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</si>
  <si>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</si>
  <si>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6</t>
  </si>
  <si>
    <t>52</t>
  </si>
  <si>
    <t>жд</t>
  </si>
  <si>
    <t>3,67</t>
  </si>
  <si>
    <t>39</t>
  </si>
  <si>
    <t>4</t>
  </si>
  <si>
    <t>170</t>
  </si>
  <si>
    <t>53</t>
  </si>
  <si>
    <t>145</t>
  </si>
  <si>
    <t>61</t>
  </si>
  <si>
    <t>8</t>
  </si>
  <si>
    <t xml:space="preserve">СВОДКА ПО НАДОЮ МОЛОКА ЗА  19.11.2024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</si>
</sst>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65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62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120" t="s">
        <v>50</v>
      </c>
      <c r="O5" s="120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2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82629</v>
      </c>
      <c r="D6" s="30">
        <v>221</v>
      </c>
      <c r="E6" s="30">
        <v>246</v>
      </c>
      <c r="F6" s="30">
        <v>198</v>
      </c>
      <c r="G6" s="30">
        <v>241</v>
      </c>
      <c r="H6" s="30">
        <v>231</v>
      </c>
      <c r="I6" s="30">
        <v>263</v>
      </c>
      <c r="J6" s="63">
        <v>87567</v>
      </c>
      <c r="K6" s="80">
        <v>93</v>
      </c>
      <c r="L6" s="31">
        <v>4.0999999999999996</v>
      </c>
      <c r="M6" s="81" t="s">
        <v>66</v>
      </c>
      <c r="N6" s="32">
        <f>D6/B6*100</f>
        <v>22.783505154639176</v>
      </c>
      <c r="O6" s="64">
        <v>25.4</v>
      </c>
      <c r="P6" s="30">
        <f>H6</f>
        <v>231</v>
      </c>
      <c r="Q6" s="82">
        <v>98</v>
      </c>
      <c r="R6" s="83" t="s">
        <v>64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9700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85133</v>
      </c>
      <c r="D8" s="91">
        <f t="shared" si="0"/>
        <v>221</v>
      </c>
      <c r="E8" s="33">
        <f t="shared" si="0"/>
        <v>257</v>
      </c>
      <c r="F8" s="33">
        <f>F6+F7</f>
        <v>198</v>
      </c>
      <c r="G8" s="33">
        <f t="shared" si="0"/>
        <v>250</v>
      </c>
      <c r="H8" s="33">
        <f t="shared" si="0"/>
        <v>231</v>
      </c>
      <c r="I8" s="33">
        <f t="shared" si="0"/>
        <v>273</v>
      </c>
      <c r="J8" s="89">
        <f t="shared" si="0"/>
        <v>89768</v>
      </c>
      <c r="K8" s="92">
        <f>F8/D8*100</f>
        <v>89.592760180995484</v>
      </c>
      <c r="L8" s="31">
        <f>L6</f>
        <v>4.0999999999999996</v>
      </c>
      <c r="M8" s="93">
        <f>(M6+M7)/1</f>
        <v>3.67</v>
      </c>
      <c r="N8" s="94">
        <f>D8/B8*100</f>
        <v>22.783505154639176</v>
      </c>
      <c r="O8" s="94">
        <v>21.1</v>
      </c>
      <c r="P8" s="33">
        <f t="shared" ref="P8:U8" si="1">P6+P7</f>
        <v>231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11600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13798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12342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4</v>
      </c>
      <c r="R9" s="71" t="s">
        <v>68</v>
      </c>
      <c r="S9" s="71" t="s">
        <v>27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4300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4752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4514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9960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9602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7</v>
      </c>
      <c r="R11" s="24"/>
      <c r="S11" s="24" t="s">
        <v>73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7500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4290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4022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5180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4717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12</v>
      </c>
      <c r="R14" s="71"/>
      <c r="S14" s="71" t="s">
        <v>63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622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1707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1318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1451</v>
      </c>
      <c r="D18" s="65">
        <v>3</v>
      </c>
      <c r="E18" s="65">
        <v>2</v>
      </c>
      <c r="F18" s="65">
        <v>3</v>
      </c>
      <c r="G18" s="65">
        <v>2</v>
      </c>
      <c r="H18" s="65">
        <v>3</v>
      </c>
      <c r="I18" s="65">
        <v>2</v>
      </c>
      <c r="J18" s="63">
        <v>1148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5</v>
      </c>
      <c r="O18" s="64">
        <v>3.3</v>
      </c>
      <c r="P18" s="115">
        <f t="shared" si="7"/>
        <v>3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1283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1011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43043</v>
      </c>
      <c r="D22" s="40">
        <f>D9+D10+D11+D12+D13+D14+D15+D16+D17+D18+D19+D20+D21</f>
        <v>84</v>
      </c>
      <c r="E22" s="40">
        <f>E9+E10+E11+E12+E13+E14+E15+E16+E17+E18+E19+E20+E21</f>
        <v>89</v>
      </c>
      <c r="F22" s="40">
        <f>F9+F10+F11+F12+F14+F15+F16+F17+F18+F19</f>
        <v>78</v>
      </c>
      <c r="G22" s="40">
        <f>G21+G20+G19+G18+G17+G16+G15+G14+G13+G12+G11+G10+G9</f>
        <v>73</v>
      </c>
      <c r="H22" s="40">
        <f>H21+H20+H19+H18+H17+H16+H15+H14+H13+H12+H11+H10+H9</f>
        <v>82</v>
      </c>
      <c r="I22" s="40">
        <f>I21+I20+I19+I18+I17+I16+I15+I14+I13+I12+I11+I10+I9</f>
        <v>80</v>
      </c>
      <c r="J22" s="39">
        <f>J21+J20+J19+J18+J17+J16+J15+J14+J13+J12+J11+J10+J9</f>
        <v>39296</v>
      </c>
      <c r="K22" s="37">
        <f t="shared" si="4"/>
        <v>92.857142857142861</v>
      </c>
      <c r="L22" s="31">
        <f>H22*3.4/F22</f>
        <v>3.5743589743589745</v>
      </c>
      <c r="M22" s="41">
        <f>(M9+M10+M11+M12+M14+M15+M16+M17+M18+M19)/9</f>
        <v>3.1322222222222229</v>
      </c>
      <c r="N22" s="32">
        <f t="shared" si="6"/>
        <v>8.3003952569169961</v>
      </c>
      <c r="O22" s="42">
        <v>6.8</v>
      </c>
      <c r="P22" s="30">
        <f>P21+P20+P19+P18+P17+P16+P15+P14+P13+P12+P11+P10+P9</f>
        <v>82</v>
      </c>
      <c r="Q22" s="30">
        <f t="shared" ref="Q22:U22" si="8">Q21+Q20+Q19+Q18+Q17+Q16+Q15+Q14+Q13+Q12+Q11+Q10+Q9</f>
        <v>23</v>
      </c>
      <c r="R22" s="30">
        <f t="shared" si="8"/>
        <v>4</v>
      </c>
      <c r="S22" s="30">
        <f t="shared" si="8"/>
        <v>17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128176</v>
      </c>
      <c r="D23" s="33">
        <f t="shared" ref="D23:I23" si="9">D22+D8</f>
        <v>305</v>
      </c>
      <c r="E23" s="33">
        <f t="shared" si="9"/>
        <v>346</v>
      </c>
      <c r="F23" s="53">
        <f t="shared" si="9"/>
        <v>276</v>
      </c>
      <c r="G23" s="53">
        <f t="shared" si="9"/>
        <v>323</v>
      </c>
      <c r="H23" s="33">
        <f t="shared" si="9"/>
        <v>313</v>
      </c>
      <c r="I23" s="33">
        <f t="shared" si="9"/>
        <v>353</v>
      </c>
      <c r="J23" s="75">
        <f>J8+J22</f>
        <v>129064</v>
      </c>
      <c r="K23" s="76">
        <f t="shared" si="4"/>
        <v>90.491803278688522</v>
      </c>
      <c r="L23" s="31">
        <f>H23*3.4/F23</f>
        <v>3.8557971014492756</v>
      </c>
      <c r="M23" s="54">
        <f>(M8+M22)/2</f>
        <v>3.4011111111111116</v>
      </c>
      <c r="N23" s="55">
        <f>D23/B23*100</f>
        <v>15.388496468213924</v>
      </c>
      <c r="O23" s="55">
        <v>13.7</v>
      </c>
      <c r="P23" s="56">
        <f>P22+P8</f>
        <v>313</v>
      </c>
      <c r="Q23" s="33">
        <f>Q22+Q8</f>
        <v>121</v>
      </c>
      <c r="R23" s="33">
        <f>R22+R8</f>
        <v>56</v>
      </c>
      <c r="S23" s="33">
        <f>S8+S22</f>
        <v>125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-41</v>
      </c>
      <c r="E24" s="141"/>
      <c r="F24" s="140">
        <f>F23-G23</f>
        <v>-47</v>
      </c>
      <c r="G24" s="141"/>
      <c r="H24" s="142">
        <f>H23-I23</f>
        <v>-40</v>
      </c>
      <c r="I24" s="14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72</v>
      </c>
      <c r="U24" s="24" t="s">
        <v>67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2024-11-20T03:29:22Z</cp:lastPrinted>
  <dcterms:created xsi:type="dcterms:W3CDTF">2020-08-31T08:55:27Z</dcterms:created>
  <dcterms:modified xsi:type="dcterms:W3CDTF">2024-11-20T03:30:26Z</dcterms:modified>
</cp:coreProperties>
</file>