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<sst xmlns="http://schemas.openxmlformats.org/spreadsheetml/2006/main" count="227" uniqueCount="75">
  <si>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</si>
  <si>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</si>
  <si>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</si>
  <si>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</si>
  <si>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</si>
  <si>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</si>
  <si>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</si>
  <si>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</si>
  <si>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</si>
  <si>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</si>
  <si>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</si>
  <si>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</si>
  <si>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</si>
  <si>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</si>
  <si>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</si>
  <si>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</si>
  <si>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</si>
  <si>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</si>
  <si>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</si>
  <si>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</si>
  <si>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</si>
  <si>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</si>
  <si>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</si>
  <si>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</si>
  <si>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</si>
  <si>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</si>
  <si>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</si>
  <si>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</si>
  <si>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</si>
  <si>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</si>
  <si>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</si>
  <si>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</si>
  <si>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</si>
  <si>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</si>
  <si>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</si>
  <si>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</si>
  <si>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</si>
  <si>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</si>
  <si>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</si>
  <si>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</si>
  <si>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</si>
  <si>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</si>
  <si>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</si>
  <si>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</si>
  <si>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</si>
  <si>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</si>
  <si>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</si>
  <si>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</si>
  <si>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</si>
  <si>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</si>
  <si>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</si>
  <si>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</si>
  <si>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</si>
  <si>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</si>
  <si>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</si>
  <si>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</si>
  <si>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</si>
  <si>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</si>
  <si>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</si>
  <si>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</si>
  <si>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</si>
  <si>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</si>
  <si>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</si>
  <si>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</si>
  <si>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4</t>
  </si>
  <si>
    <t>61</t>
  </si>
  <si>
    <t>82</t>
  </si>
  <si>
    <t>7</t>
  </si>
  <si>
    <t>195</t>
  </si>
  <si>
    <t>62</t>
  </si>
  <si>
    <t>163</t>
  </si>
  <si>
    <t>15</t>
  </si>
  <si>
    <t>6</t>
  </si>
  <si>
    <t>3,72</t>
  </si>
  <si>
    <t xml:space="preserve">СВОДКА ПО НАДОЮ МОЛОКА ЗА  27.11.2024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</si>
</sst>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C6" sqref="C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119" t="s">
        <v>50</v>
      </c>
      <c r="O5" s="119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120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84394</v>
      </c>
      <c r="D6" s="30">
        <v>223</v>
      </c>
      <c r="E6" s="30">
        <v>246</v>
      </c>
      <c r="F6" s="30">
        <v>205</v>
      </c>
      <c r="G6" s="30">
        <v>237</v>
      </c>
      <c r="H6" s="30">
        <v>244</v>
      </c>
      <c r="I6" s="30">
        <v>268</v>
      </c>
      <c r="J6" s="63">
        <v>89444</v>
      </c>
      <c r="K6" s="80">
        <v>95</v>
      </c>
      <c r="L6" s="31">
        <v>4.0999999999999996</v>
      </c>
      <c r="M6" s="81" t="s">
        <v>73</v>
      </c>
      <c r="N6" s="32">
        <f>D6/B6*100</f>
        <v>22.989690721649485</v>
      </c>
      <c r="O6" s="64">
        <v>25.4</v>
      </c>
      <c r="P6" s="30">
        <f>H6</f>
        <v>244</v>
      </c>
      <c r="Q6" s="82">
        <v>155</v>
      </c>
      <c r="R6" s="83" t="s">
        <v>66</v>
      </c>
      <c r="S6" s="65">
        <v>147</v>
      </c>
      <c r="T6" s="66">
        <v>79</v>
      </c>
      <c r="U6" s="84">
        <v>105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10000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86898</v>
      </c>
      <c r="D8" s="91">
        <f t="shared" si="0"/>
        <v>223</v>
      </c>
      <c r="E8" s="33">
        <f t="shared" si="0"/>
        <v>257</v>
      </c>
      <c r="F8" s="33">
        <f>F6+F7</f>
        <v>205</v>
      </c>
      <c r="G8" s="33">
        <f t="shared" si="0"/>
        <v>246</v>
      </c>
      <c r="H8" s="33">
        <f t="shared" si="0"/>
        <v>244</v>
      </c>
      <c r="I8" s="33">
        <f t="shared" si="0"/>
        <v>278</v>
      </c>
      <c r="J8" s="89">
        <f t="shared" si="0"/>
        <v>91645</v>
      </c>
      <c r="K8" s="92">
        <f>F8/D8*100</f>
        <v>91.928251121076229</v>
      </c>
      <c r="L8" s="31">
        <f>L6</f>
        <v>4.0999999999999996</v>
      </c>
      <c r="M8" s="93">
        <f>(M6+M7)/1</f>
        <v>3.72</v>
      </c>
      <c r="N8" s="94">
        <f>D8/B8*100</f>
        <v>22.989690721649485</v>
      </c>
      <c r="O8" s="94">
        <v>21.1</v>
      </c>
      <c r="P8" s="33">
        <f t="shared" ref="P8:U8" si="1">P6+P7</f>
        <v>244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13958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12502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7</v>
      </c>
      <c r="R9" s="71" t="s">
        <v>67</v>
      </c>
      <c r="S9" s="71" t="s">
        <v>72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4400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4832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4584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10179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9828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07">
        <v>24</v>
      </c>
      <c r="R11" s="24"/>
      <c r="S11" s="24" t="s">
        <v>71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7600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4354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4078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5260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4789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16</v>
      </c>
      <c r="R14" s="71" t="s">
        <v>64</v>
      </c>
      <c r="S14" s="71" t="s">
        <v>67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630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630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1731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1342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1467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1164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5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1299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1027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43710</v>
      </c>
      <c r="D22" s="40">
        <f>D9+D10+D11+D12+D13+D14+D15+D16+D17+D18+D19+D20+D21</f>
        <v>83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39944</v>
      </c>
      <c r="K22" s="37">
        <f t="shared" si="4"/>
        <v>92.771084337349393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8.2015810276679844</v>
      </c>
      <c r="O22" s="42">
        <v>6.8</v>
      </c>
      <c r="P22" s="30">
        <f>P21+P20+P19+P18+P17+P16+P15+P14+P13+P12+P11+P10+P9</f>
        <v>55</v>
      </c>
      <c r="Q22" s="30">
        <f t="shared" ref="Q22:U22" si="8">Q21+Q20+Q19+Q18+Q17+Q16+Q15+Q14+Q13+Q12+Q11+Q10+Q9</f>
        <v>47</v>
      </c>
      <c r="R22" s="30">
        <f t="shared" si="8"/>
        <v>11</v>
      </c>
      <c r="S22" s="30">
        <f t="shared" si="8"/>
        <v>28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130608</v>
      </c>
      <c r="D23" s="33">
        <f t="shared" ref="D23:I23" si="9">D22+D8</f>
        <v>306</v>
      </c>
      <c r="E23" s="33">
        <f t="shared" si="9"/>
        <v>346</v>
      </c>
      <c r="F23" s="53">
        <f t="shared" si="9"/>
        <v>282</v>
      </c>
      <c r="G23" s="53">
        <f t="shared" si="9"/>
        <v>319</v>
      </c>
      <c r="H23" s="33">
        <f t="shared" si="9"/>
        <v>325</v>
      </c>
      <c r="I23" s="33">
        <f t="shared" si="9"/>
        <v>358</v>
      </c>
      <c r="J23" s="75">
        <f>J8+J22</f>
        <v>131589</v>
      </c>
      <c r="K23" s="76">
        <f t="shared" si="4"/>
        <v>92.156862745098039</v>
      </c>
      <c r="L23" s="31">
        <f>H23*3.4/F23</f>
        <v>3.9184397163120566</v>
      </c>
      <c r="M23" s="54">
        <f>(M8+M22)/2</f>
        <v>3.4261111111111116</v>
      </c>
      <c r="N23" s="55">
        <f>D23/B23*100</f>
        <v>15.438950554994953</v>
      </c>
      <c r="O23" s="55">
        <v>13.7</v>
      </c>
      <c r="P23" s="56">
        <f>P22+P8</f>
        <v>299</v>
      </c>
      <c r="Q23" s="33">
        <f>Q22+Q8</f>
        <v>202</v>
      </c>
      <c r="R23" s="33">
        <f>R22+R8</f>
        <v>93</v>
      </c>
      <c r="S23" s="33">
        <f>S8+S22</f>
        <v>175</v>
      </c>
      <c r="T23" s="33">
        <f>T8+T22</f>
        <v>79</v>
      </c>
      <c r="U23" s="33">
        <f>U8+U22</f>
        <v>105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-40</v>
      </c>
      <c r="E24" s="122"/>
      <c r="F24" s="121">
        <f>F23-G23</f>
        <v>-37</v>
      </c>
      <c r="G24" s="122"/>
      <c r="H24" s="123">
        <f>H23-I23</f>
        <v>-33</v>
      </c>
      <c r="I24" s="124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69</v>
      </c>
      <c r="S24" s="24" t="s">
        <v>70</v>
      </c>
      <c r="T24" s="24" t="s">
        <v>65</v>
      </c>
      <c r="U24" s="24" t="s">
        <v>65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2024-11-28T03:34:50Z</cp:lastPrinted>
  <dcterms:created xsi:type="dcterms:W3CDTF">2020-08-31T08:55:27Z</dcterms:created>
  <dcterms:modified xsi:type="dcterms:W3CDTF">2024-11-28T03:42:56Z</dcterms:modified>
</cp:coreProperties>
</file>