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<sst xmlns="http://schemas.openxmlformats.org/spreadsheetml/2006/main" count="227" uniqueCount="75">
  <si>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</si>
  <si>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</si>
  <si>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</si>
  <si>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</si>
  <si>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</si>
  <si>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</si>
  <si>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</si>
  <si>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</si>
  <si>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</si>
  <si>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</si>
  <si>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</si>
  <si>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</si>
  <si>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</si>
  <si>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</si>
  <si>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</si>
  <si>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</si>
  <si>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</si>
  <si>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</si>
  <si>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</si>
  <si>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</si>
  <si>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</si>
  <si>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</si>
  <si>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</si>
  <si>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</si>
  <si>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</si>
  <si>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</si>
  <si>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</si>
  <si>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</si>
  <si>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</si>
  <si>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</si>
  <si>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</si>
  <si>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</si>
  <si>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</si>
  <si>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</si>
  <si>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</si>
  <si>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</si>
  <si>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</si>
  <si>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</si>
  <si>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</si>
  <si>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</si>
  <si>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</si>
  <si>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</si>
  <si>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</si>
  <si>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</si>
  <si>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</si>
  <si>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</si>
  <si>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</si>
  <si>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</si>
  <si>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</si>
  <si>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</si>
  <si>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</si>
  <si>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</si>
  <si>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</si>
  <si>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</si>
  <si>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</si>
  <si>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</si>
  <si>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</si>
  <si>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</si>
  <si>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</si>
  <si>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</si>
  <si>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</si>
  <si>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</si>
  <si>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Надой н/т коров на 01.11. 2024</t>
  </si>
  <si>
    <t>жд</t>
  </si>
  <si>
    <t>4</t>
  </si>
  <si>
    <t>61</t>
  </si>
  <si>
    <t>82</t>
  </si>
  <si>
    <t>7</t>
  </si>
  <si>
    <t>195</t>
  </si>
  <si>
    <t>62</t>
  </si>
  <si>
    <t>163</t>
  </si>
  <si>
    <t>15</t>
  </si>
  <si>
    <t>6</t>
  </si>
  <si>
    <t>3,72</t>
  </si>
  <si>
    <t xml:space="preserve">СВОДКА ПО НАДОЮ МОЛОКА ЗА  27.11.2024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</si>
</sst>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C6" sqref="C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63</v>
      </c>
      <c r="M4" s="127" t="s">
        <v>4</v>
      </c>
      <c r="N4" s="148" t="s">
        <v>20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62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119" t="s">
        <v>50</v>
      </c>
      <c r="O5" s="119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61</v>
      </c>
      <c r="V5" s="135"/>
      <c r="W5" s="120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84394</v>
      </c>
      <c r="D6" s="30">
        <v>223</v>
      </c>
      <c r="E6" s="30">
        <v>246</v>
      </c>
      <c r="F6" s="30">
        <v>205</v>
      </c>
      <c r="G6" s="30">
        <v>237</v>
      </c>
      <c r="H6" s="30">
        <v>244</v>
      </c>
      <c r="I6" s="30">
        <v>268</v>
      </c>
      <c r="J6" s="63">
        <v>89444</v>
      </c>
      <c r="K6" s="80">
        <v>95</v>
      </c>
      <c r="L6" s="31">
        <v>4.0999999999999996</v>
      </c>
      <c r="M6" s="81" t="s">
        <v>73</v>
      </c>
      <c r="N6" s="32">
        <f>D6/B6*100</f>
        <v>22.989690721649485</v>
      </c>
      <c r="O6" s="64">
        <v>25.4</v>
      </c>
      <c r="P6" s="30">
        <f>H6</f>
        <v>244</v>
      </c>
      <c r="Q6" s="82">
        <v>155</v>
      </c>
      <c r="R6" s="83" t="s">
        <v>66</v>
      </c>
      <c r="S6" s="65">
        <v>147</v>
      </c>
      <c r="T6" s="66">
        <v>79</v>
      </c>
      <c r="U6" s="84">
        <v>105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10000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19</v>
      </c>
      <c r="B8" s="89">
        <f t="shared" ref="B8:J8" si="0">B6+B7</f>
        <v>970</v>
      </c>
      <c r="C8" s="90">
        <f>C7+C6</f>
        <v>86898</v>
      </c>
      <c r="D8" s="91">
        <f t="shared" si="0"/>
        <v>223</v>
      </c>
      <c r="E8" s="33">
        <f t="shared" si="0"/>
        <v>257</v>
      </c>
      <c r="F8" s="33">
        <f>F6+F7</f>
        <v>205</v>
      </c>
      <c r="G8" s="33">
        <f t="shared" si="0"/>
        <v>246</v>
      </c>
      <c r="H8" s="33">
        <f t="shared" si="0"/>
        <v>244</v>
      </c>
      <c r="I8" s="33">
        <f t="shared" si="0"/>
        <v>278</v>
      </c>
      <c r="J8" s="89">
        <f t="shared" si="0"/>
        <v>91645</v>
      </c>
      <c r="K8" s="92">
        <f>F8/D8*100</f>
        <v>91.928251121076229</v>
      </c>
      <c r="L8" s="31">
        <f>L6</f>
        <v>4.0999999999999996</v>
      </c>
      <c r="M8" s="93">
        <f>(M6+M7)/1</f>
        <v>3.72</v>
      </c>
      <c r="N8" s="94">
        <f>D8/B8*100</f>
        <v>22.989690721649485</v>
      </c>
      <c r="O8" s="94">
        <v>21.1</v>
      </c>
      <c r="P8" s="33">
        <f t="shared" ref="P8:U8" si="1">P6+P7</f>
        <v>244</v>
      </c>
      <c r="Q8" s="33">
        <f t="shared" si="1"/>
        <v>155</v>
      </c>
      <c r="R8" s="33">
        <f t="shared" si="1"/>
        <v>82</v>
      </c>
      <c r="S8" s="33">
        <f>S6+S7</f>
        <v>147</v>
      </c>
      <c r="T8" s="33">
        <f>T6</f>
        <v>79</v>
      </c>
      <c r="U8" s="33">
        <f t="shared" si="1"/>
        <v>105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11900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96">
        <v>13958</v>
      </c>
      <c r="D9" s="65">
        <v>20</v>
      </c>
      <c r="E9" s="65">
        <v>27</v>
      </c>
      <c r="F9" s="117">
        <v>20</v>
      </c>
      <c r="G9" s="65">
        <v>17</v>
      </c>
      <c r="H9" s="65">
        <v>20</v>
      </c>
      <c r="I9" s="65">
        <v>20</v>
      </c>
      <c r="J9" s="63">
        <v>12502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6.6</v>
      </c>
      <c r="P9" s="30">
        <f t="shared" ref="P9:P12" si="2">H9</f>
        <v>20</v>
      </c>
      <c r="Q9" s="82">
        <v>7</v>
      </c>
      <c r="R9" s="71" t="s">
        <v>67</v>
      </c>
      <c r="S9" s="71" t="s">
        <v>72</v>
      </c>
      <c r="T9" s="72"/>
      <c r="U9" s="98"/>
      <c r="V9" s="85"/>
      <c r="W9" s="71" t="s">
        <v>60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4400</v>
      </c>
      <c r="DH9" s="67"/>
      <c r="DI9" s="68"/>
      <c r="DJ9" s="28"/>
      <c r="DL9" s="99"/>
    </row>
    <row r="10" spans="1:192" ht="21.75" customHeight="1" thickBot="1">
      <c r="A10" s="70" t="s">
        <v>28</v>
      </c>
      <c r="B10" s="96">
        <v>118</v>
      </c>
      <c r="C10" s="96">
        <v>4832</v>
      </c>
      <c r="D10" s="100">
        <v>10</v>
      </c>
      <c r="E10" s="100">
        <v>8</v>
      </c>
      <c r="F10" s="100">
        <v>9</v>
      </c>
      <c r="G10" s="100">
        <v>7</v>
      </c>
      <c r="H10" s="100">
        <v>10</v>
      </c>
      <c r="I10" s="65">
        <v>8</v>
      </c>
      <c r="J10" s="63">
        <v>4584</v>
      </c>
      <c r="K10" s="37">
        <f>F10/D10*100</f>
        <v>90</v>
      </c>
      <c r="L10" s="31">
        <v>3.8</v>
      </c>
      <c r="M10" s="73" t="s">
        <v>26</v>
      </c>
      <c r="N10" s="32">
        <f>D10/B10*100</f>
        <v>8.4745762711864394</v>
      </c>
      <c r="O10" s="101">
        <v>7.3</v>
      </c>
      <c r="P10" s="30">
        <f>H10</f>
        <v>10</v>
      </c>
      <c r="Q10" s="102"/>
      <c r="R10" s="118"/>
      <c r="S10" s="24"/>
      <c r="T10" s="103"/>
      <c r="U10" s="104"/>
      <c r="V10" s="85"/>
      <c r="W10" s="24" t="s">
        <v>59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21</v>
      </c>
      <c r="B11" s="96">
        <v>180</v>
      </c>
      <c r="C11" s="96">
        <v>10179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9828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v>1</v>
      </c>
      <c r="Q11" s="107">
        <v>24</v>
      </c>
      <c r="R11" s="24"/>
      <c r="S11" s="24" t="s">
        <v>71</v>
      </c>
      <c r="T11" s="103"/>
      <c r="U11" s="103"/>
      <c r="V11" s="24"/>
      <c r="W11" s="24" t="s">
        <v>58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7600</v>
      </c>
      <c r="DH11" s="110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4354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4078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55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.75" customHeight="1" thickBot="1">
      <c r="A14" s="70" t="s">
        <v>23</v>
      </c>
      <c r="B14" s="63">
        <v>185</v>
      </c>
      <c r="C14" s="63">
        <v>5260</v>
      </c>
      <c r="D14" s="65">
        <v>10</v>
      </c>
      <c r="E14" s="65">
        <v>10</v>
      </c>
      <c r="F14" s="65">
        <v>9</v>
      </c>
      <c r="G14" s="65">
        <v>9</v>
      </c>
      <c r="H14" s="65">
        <v>9</v>
      </c>
      <c r="I14" s="65">
        <v>9</v>
      </c>
      <c r="J14" s="63">
        <v>4789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5.4</v>
      </c>
      <c r="P14" s="30">
        <f>H14</f>
        <v>9</v>
      </c>
      <c r="Q14" s="30">
        <v>16</v>
      </c>
      <c r="R14" s="71" t="s">
        <v>64</v>
      </c>
      <c r="S14" s="71" t="s">
        <v>67</v>
      </c>
      <c r="T14" s="72"/>
      <c r="U14" s="72"/>
      <c r="V14" s="71"/>
      <c r="W14" s="71" t="s">
        <v>57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19.5" hidden="1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43</v>
      </c>
      <c r="B16" s="62">
        <v>24</v>
      </c>
      <c r="C16" s="62">
        <v>630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630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25</v>
      </c>
      <c r="B17" s="63">
        <v>95</v>
      </c>
      <c r="C17" s="63">
        <v>1731</v>
      </c>
      <c r="D17" s="65">
        <v>3</v>
      </c>
      <c r="E17" s="65">
        <v>3</v>
      </c>
      <c r="F17" s="65">
        <v>3</v>
      </c>
      <c r="G17" s="65">
        <v>3</v>
      </c>
      <c r="H17" s="65">
        <v>3</v>
      </c>
      <c r="I17" s="65">
        <v>3</v>
      </c>
      <c r="J17" s="63">
        <v>1342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3.1578947368421053</v>
      </c>
      <c r="O17" s="64">
        <v>2.9</v>
      </c>
      <c r="P17" s="115">
        <f t="shared" si="7"/>
        <v>3</v>
      </c>
      <c r="Q17" s="30"/>
      <c r="R17" s="71" t="s">
        <v>54</v>
      </c>
      <c r="S17" s="71"/>
      <c r="T17" s="72"/>
      <c r="U17" s="116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37</v>
      </c>
      <c r="B18" s="63">
        <v>60</v>
      </c>
      <c r="C18" s="63">
        <v>1467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1164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5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36</v>
      </c>
      <c r="B19" s="63">
        <v>40</v>
      </c>
      <c r="C19" s="63">
        <v>1299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1027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5</v>
      </c>
      <c r="O19" s="64">
        <v>5.6</v>
      </c>
      <c r="P19" s="115">
        <f t="shared" si="7"/>
        <v>2</v>
      </c>
      <c r="Q19" s="30"/>
      <c r="R19" s="71" t="s">
        <v>54</v>
      </c>
      <c r="S19" s="71"/>
      <c r="T19" s="72"/>
      <c r="U19" s="72"/>
      <c r="V19" s="71"/>
      <c r="W19" s="71" t="s">
        <v>56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43710</v>
      </c>
      <c r="D22" s="40">
        <f>D9+D10+D11+D12+D13+D14+D15+D16+D17+D18+D19+D20+D21</f>
        <v>83</v>
      </c>
      <c r="E22" s="40">
        <f>E9+E10+E11+E12+E13+E14+E15+E16+E17+E18+E19+E20+E21</f>
        <v>89</v>
      </c>
      <c r="F22" s="40">
        <f>F9+F10+F11+F12+F14+F15+F16+F17+F18+F19</f>
        <v>77</v>
      </c>
      <c r="G22" s="40">
        <f>G21+G20+G19+G18+G17+G16+G15+G14+G13+G12+G11+G10+G9</f>
        <v>73</v>
      </c>
      <c r="H22" s="40">
        <f>H21+H20+H19+H18+H17+H16+H15+H14+H13+H12+H11+H10+H9</f>
        <v>81</v>
      </c>
      <c r="I22" s="40">
        <f>I21+I20+I19+I18+I17+I16+I15+I14+I13+I12+I11+I10+I9</f>
        <v>80</v>
      </c>
      <c r="J22" s="39">
        <f>J21+J20+J19+J18+J17+J16+J15+J14+J13+J12+J11+J10+J9</f>
        <v>39944</v>
      </c>
      <c r="K22" s="37">
        <f t="shared" si="4"/>
        <v>92.771084337349393</v>
      </c>
      <c r="L22" s="31">
        <f>H22*3.4/F22</f>
        <v>3.5766233766233761</v>
      </c>
      <c r="M22" s="41">
        <f>(M9+M10+M11+M12+M14+M15+M16+M17+M18+M19)/9</f>
        <v>3.1322222222222229</v>
      </c>
      <c r="N22" s="32">
        <f t="shared" si="6"/>
        <v>8.2015810276679844</v>
      </c>
      <c r="O22" s="42">
        <v>6.8</v>
      </c>
      <c r="P22" s="30">
        <f>P21+P20+P19+P18+P17+P16+P15+P14+P13+P12+P11+P10+P9</f>
        <v>55</v>
      </c>
      <c r="Q22" s="30">
        <f t="shared" ref="Q22:U22" si="8">Q21+Q20+Q19+Q18+Q17+Q16+Q15+Q14+Q13+Q12+Q11+Q10+Q9</f>
        <v>47</v>
      </c>
      <c r="R22" s="30">
        <f t="shared" si="8"/>
        <v>11</v>
      </c>
      <c r="S22" s="30">
        <f t="shared" si="8"/>
        <v>28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130608</v>
      </c>
      <c r="D23" s="33">
        <f t="shared" ref="D23:I23" si="9">D22+D8</f>
        <v>306</v>
      </c>
      <c r="E23" s="33">
        <f t="shared" si="9"/>
        <v>346</v>
      </c>
      <c r="F23" s="53">
        <f t="shared" si="9"/>
        <v>282</v>
      </c>
      <c r="G23" s="53">
        <f t="shared" si="9"/>
        <v>319</v>
      </c>
      <c r="H23" s="33">
        <f t="shared" si="9"/>
        <v>325</v>
      </c>
      <c r="I23" s="33">
        <f t="shared" si="9"/>
        <v>358</v>
      </c>
      <c r="J23" s="75">
        <f>J8+J22</f>
        <v>131589</v>
      </c>
      <c r="K23" s="76">
        <f t="shared" si="4"/>
        <v>92.156862745098039</v>
      </c>
      <c r="L23" s="31">
        <f>H23*3.4/F23</f>
        <v>3.9184397163120566</v>
      </c>
      <c r="M23" s="54">
        <f>(M8+M22)/2</f>
        <v>3.4261111111111116</v>
      </c>
      <c r="N23" s="55">
        <f>D23/B23*100</f>
        <v>15.438950554994953</v>
      </c>
      <c r="O23" s="55">
        <v>13.7</v>
      </c>
      <c r="P23" s="56">
        <f>P22+P8</f>
        <v>299</v>
      </c>
      <c r="Q23" s="33">
        <f>Q22+Q8</f>
        <v>202</v>
      </c>
      <c r="R23" s="33">
        <f>R22+R8</f>
        <v>93</v>
      </c>
      <c r="S23" s="33">
        <f>S8+S22</f>
        <v>175</v>
      </c>
      <c r="T23" s="33">
        <f>T8+T22</f>
        <v>79</v>
      </c>
      <c r="U23" s="33">
        <f>U8+U22</f>
        <v>105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23900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-40</v>
      </c>
      <c r="E24" s="122"/>
      <c r="F24" s="121">
        <f>F23-G23</f>
        <v>-37</v>
      </c>
      <c r="G24" s="122"/>
      <c r="H24" s="123">
        <f>H23-I23</f>
        <v>-33</v>
      </c>
      <c r="I24" s="124"/>
      <c r="J24" s="78"/>
      <c r="K24" s="77"/>
      <c r="L24" s="22"/>
      <c r="M24" s="22"/>
      <c r="N24" s="22"/>
      <c r="O24" s="22"/>
      <c r="P24" s="23"/>
      <c r="Q24" s="24" t="s">
        <v>68</v>
      </c>
      <c r="R24" s="24" t="s">
        <v>69</v>
      </c>
      <c r="S24" s="24" t="s">
        <v>70</v>
      </c>
      <c r="T24" s="24" t="s">
        <v>65</v>
      </c>
      <c r="U24" s="24" t="s">
        <v>65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24600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2024-11-28T03:34:50Z</cp:lastPrinted>
  <dcterms:created xsi:type="dcterms:W3CDTF">2020-08-31T08:55:27Z</dcterms:created>
  <dcterms:modified xsi:type="dcterms:W3CDTF">2024-11-28T03:42:56Z</dcterms:modified>
</cp:coreProperties>
</file>