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6" i="1"/>
  <c r="R22"/>
  <c r="T8"/>
  <c r="L8"/>
  <c r="F22"/>
  <c r="N11"/>
  <c r="L14"/>
  <c r="L12"/>
  <c r="N12"/>
  <c r="N14"/>
  <c r="K9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<sst xmlns="http://schemas.openxmlformats.org/spreadsheetml/2006/main" count="230" uniqueCount="77">
  <si>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</si>
  <si>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</si>
  <si>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</si>
  <si>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</si>
  <si>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</si>
  <si>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</si>
  <si>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</si>
  <si>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</si>
  <si>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</si>
  <si>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</si>
  <si>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</si>
  <si>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</si>
  <si>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</si>
  <si>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</si>
  <si>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</si>
  <si>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</si>
  <si>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</si>
  <si>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</si>
  <si>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</si>
  <si>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</si>
  <si>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</si>
  <si>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</si>
  <si>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</si>
  <si>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</si>
  <si>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</si>
  <si>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</si>
  <si>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</si>
  <si>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</si>
  <si>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</si>
  <si>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</si>
  <si>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</si>
  <si>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</si>
  <si>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</si>
  <si>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</si>
  <si>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</si>
  <si>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</si>
  <si>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</si>
  <si>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</si>
  <si>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</si>
  <si>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</si>
  <si>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</si>
  <si>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</si>
  <si>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</si>
  <si>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</si>
  <si>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</si>
  <si>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</si>
  <si>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</si>
  <si>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</si>
  <si>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</si>
  <si>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</si>
  <si>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</si>
  <si>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</si>
  <si>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</si>
  <si>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</si>
  <si>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</si>
  <si>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</si>
  <si>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</si>
  <si>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</si>
  <si>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</si>
  <si>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</si>
  <si>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</si>
  <si>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</si>
  <si>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</si>
  <si>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</si>
  <si>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4</t>
  </si>
  <si>
    <t>61</t>
  </si>
  <si>
    <t>82</t>
  </si>
  <si>
    <t>7</t>
  </si>
  <si>
    <t>195</t>
  </si>
  <si>
    <t>62</t>
  </si>
  <si>
    <t>163</t>
  </si>
  <si>
    <t>15</t>
  </si>
  <si>
    <t>6</t>
  </si>
  <si>
    <t xml:space="preserve">СВОДКА ПО НАДОЮ МОЛОКА ЗА  28.11.2024 года </t>
  </si>
  <si>
    <t>12</t>
  </si>
  <si>
    <t>3,66</t>
  </si>
  <si>
    <t>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</si>
</sst>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B4" sqref="B4:B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</row>
    <row r="2" spans="1:192" ht="12.75" customHeight="1">
      <c r="A2" s="115" t="s">
        <v>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03" t="s">
        <v>0</v>
      </c>
      <c r="B4" s="116" t="s">
        <v>1</v>
      </c>
      <c r="C4" s="118" t="s">
        <v>45</v>
      </c>
      <c r="D4" s="107" t="s">
        <v>2</v>
      </c>
      <c r="E4" s="108"/>
      <c r="F4" s="108"/>
      <c r="G4" s="108"/>
      <c r="H4" s="108"/>
      <c r="I4" s="109"/>
      <c r="J4" s="103" t="s">
        <v>49</v>
      </c>
      <c r="K4" s="110" t="s">
        <v>3</v>
      </c>
      <c r="L4" s="103" t="s">
        <v>63</v>
      </c>
      <c r="M4" s="103" t="s">
        <v>4</v>
      </c>
      <c r="N4" s="124" t="s">
        <v>20</v>
      </c>
      <c r="O4" s="125"/>
      <c r="P4" s="103" t="s">
        <v>34</v>
      </c>
      <c r="Q4" s="105" t="s">
        <v>5</v>
      </c>
      <c r="R4" s="106"/>
      <c r="S4" s="107" t="s">
        <v>6</v>
      </c>
      <c r="T4" s="108"/>
      <c r="U4" s="109"/>
      <c r="V4" s="110" t="s">
        <v>7</v>
      </c>
      <c r="W4" s="112" t="s">
        <v>62</v>
      </c>
      <c r="X4" s="113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01" t="s">
        <v>8</v>
      </c>
      <c r="DH4" s="101" t="s">
        <v>8</v>
      </c>
      <c r="DI4" s="119" t="s">
        <v>9</v>
      </c>
      <c r="DJ4" s="121" t="s">
        <v>38</v>
      </c>
    </row>
    <row r="5" spans="1:192" ht="53.25" customHeight="1" thickBot="1">
      <c r="A5" s="104"/>
      <c r="B5" s="117"/>
      <c r="C5" s="118"/>
      <c r="D5" s="122" t="s">
        <v>46</v>
      </c>
      <c r="E5" s="123"/>
      <c r="F5" s="122" t="s">
        <v>47</v>
      </c>
      <c r="G5" s="123"/>
      <c r="H5" s="122" t="s">
        <v>48</v>
      </c>
      <c r="I5" s="123"/>
      <c r="J5" s="104"/>
      <c r="K5" s="111"/>
      <c r="L5" s="104"/>
      <c r="M5" s="104"/>
      <c r="N5" s="95" t="s">
        <v>50</v>
      </c>
      <c r="O5" s="95" t="s">
        <v>40</v>
      </c>
      <c r="P5" s="10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11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02"/>
      <c r="DH5" s="102"/>
      <c r="DI5" s="120"/>
      <c r="DJ5" s="121"/>
    </row>
    <row r="6" spans="1:192" s="146" customFormat="1" ht="33" customHeight="1" thickBot="1">
      <c r="A6" s="126" t="s">
        <v>16</v>
      </c>
      <c r="B6" s="127">
        <v>970</v>
      </c>
      <c r="C6" s="128">
        <v>84619</v>
      </c>
      <c r="D6" s="129">
        <v>225</v>
      </c>
      <c r="E6" s="129">
        <v>246</v>
      </c>
      <c r="F6" s="129">
        <v>209</v>
      </c>
      <c r="G6" s="129">
        <v>237</v>
      </c>
      <c r="H6" s="129">
        <v>243</v>
      </c>
      <c r="I6" s="129">
        <v>268</v>
      </c>
      <c r="J6" s="128">
        <v>89687</v>
      </c>
      <c r="K6" s="130">
        <v>95</v>
      </c>
      <c r="L6" s="131">
        <v>4.0999999999999996</v>
      </c>
      <c r="M6" s="132" t="s">
        <v>75</v>
      </c>
      <c r="N6" s="133">
        <f>D6/B6*100</f>
        <v>23.195876288659793</v>
      </c>
      <c r="O6" s="134">
        <v>25.4</v>
      </c>
      <c r="P6" s="129">
        <f>H6</f>
        <v>243</v>
      </c>
      <c r="Q6" s="135">
        <v>155</v>
      </c>
      <c r="R6" s="136" t="s">
        <v>66</v>
      </c>
      <c r="S6" s="137">
        <v>147</v>
      </c>
      <c r="T6" s="138">
        <v>79</v>
      </c>
      <c r="U6" s="139">
        <v>105</v>
      </c>
      <c r="V6" s="140"/>
      <c r="W6" s="129">
        <v>183</v>
      </c>
      <c r="X6" s="134">
        <v>31.9</v>
      </c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2">
        <v>10000</v>
      </c>
      <c r="DH6" s="143"/>
      <c r="DI6" s="144"/>
      <c r="DJ6" s="143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</row>
    <row r="7" spans="1:192" ht="28.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87123</v>
      </c>
      <c r="D8" s="90">
        <f t="shared" si="0"/>
        <v>225</v>
      </c>
      <c r="E8" s="33">
        <f t="shared" si="0"/>
        <v>257</v>
      </c>
      <c r="F8" s="33">
        <f>F6+F7</f>
        <v>209</v>
      </c>
      <c r="G8" s="33">
        <f t="shared" si="0"/>
        <v>246</v>
      </c>
      <c r="H8" s="33">
        <f t="shared" si="0"/>
        <v>243</v>
      </c>
      <c r="I8" s="33">
        <f t="shared" si="0"/>
        <v>278</v>
      </c>
      <c r="J8" s="88">
        <f t="shared" si="0"/>
        <v>91888</v>
      </c>
      <c r="K8" s="91">
        <f>F8/D8*100</f>
        <v>92.888888888888886</v>
      </c>
      <c r="L8" s="31">
        <f>L6</f>
        <v>4.0999999999999996</v>
      </c>
      <c r="M8" s="92">
        <f>(M6+M7)/1</f>
        <v>3.66</v>
      </c>
      <c r="N8" s="93">
        <f>D8/B8*100</f>
        <v>23.195876288659793</v>
      </c>
      <c r="O8" s="93">
        <v>21.1</v>
      </c>
      <c r="P8" s="33">
        <f t="shared" ref="P8:U8" si="1">P6+P7</f>
        <v>243</v>
      </c>
      <c r="Q8" s="33">
        <f t="shared" si="1"/>
        <v>155</v>
      </c>
      <c r="R8" s="33">
        <f t="shared" si="1"/>
        <v>82</v>
      </c>
      <c r="S8" s="33">
        <f>S6+S7</f>
        <v>147</v>
      </c>
      <c r="T8" s="33">
        <f>T6</f>
        <v>79</v>
      </c>
      <c r="U8" s="33">
        <f t="shared" si="1"/>
        <v>105</v>
      </c>
      <c r="V8" s="34"/>
      <c r="W8" s="33">
        <f>W6+W7</f>
        <v>183</v>
      </c>
      <c r="X8" s="93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s="146" customFormat="1" ht="21.75" customHeight="1" thickBot="1">
      <c r="A9" s="147" t="s">
        <v>44</v>
      </c>
      <c r="B9" s="128">
        <v>200</v>
      </c>
      <c r="C9" s="148">
        <v>13978</v>
      </c>
      <c r="D9" s="137">
        <v>20</v>
      </c>
      <c r="E9" s="137">
        <v>27</v>
      </c>
      <c r="F9" s="149">
        <v>20</v>
      </c>
      <c r="G9" s="137">
        <v>17</v>
      </c>
      <c r="H9" s="137">
        <v>20</v>
      </c>
      <c r="I9" s="137">
        <v>20</v>
      </c>
      <c r="J9" s="128">
        <v>12522</v>
      </c>
      <c r="K9" s="150">
        <f>F9/D9*100</f>
        <v>100</v>
      </c>
      <c r="L9" s="131">
        <v>3.6</v>
      </c>
      <c r="M9" s="151">
        <v>3.3</v>
      </c>
      <c r="N9" s="152">
        <f>D9/B9*100</f>
        <v>10</v>
      </c>
      <c r="O9" s="134">
        <v>6.6</v>
      </c>
      <c r="P9" s="129">
        <f t="shared" ref="P9:P12" si="2">H9</f>
        <v>20</v>
      </c>
      <c r="Q9" s="135">
        <v>7</v>
      </c>
      <c r="R9" s="153" t="s">
        <v>67</v>
      </c>
      <c r="S9" s="153" t="s">
        <v>72</v>
      </c>
      <c r="T9" s="154"/>
      <c r="U9" s="155"/>
      <c r="V9" s="140"/>
      <c r="W9" s="153" t="s">
        <v>60</v>
      </c>
      <c r="X9" s="134">
        <v>21.6</v>
      </c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7">
        <v>4400</v>
      </c>
      <c r="DH9" s="143"/>
      <c r="DI9" s="144"/>
      <c r="DJ9" s="158"/>
      <c r="DK9" s="145"/>
      <c r="DL9" s="159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</row>
    <row r="10" spans="1:192" s="146" customFormat="1" ht="21.75" customHeight="1" thickBot="1">
      <c r="A10" s="147" t="s">
        <v>28</v>
      </c>
      <c r="B10" s="148">
        <v>118</v>
      </c>
      <c r="C10" s="148">
        <v>4841</v>
      </c>
      <c r="D10" s="160">
        <v>9</v>
      </c>
      <c r="E10" s="160">
        <v>8</v>
      </c>
      <c r="F10" s="160">
        <v>9</v>
      </c>
      <c r="G10" s="160">
        <v>7</v>
      </c>
      <c r="H10" s="160">
        <v>10</v>
      </c>
      <c r="I10" s="137">
        <v>8</v>
      </c>
      <c r="J10" s="128">
        <v>4594</v>
      </c>
      <c r="K10" s="161">
        <f>F10/D10*100</f>
        <v>100</v>
      </c>
      <c r="L10" s="131">
        <v>3.8</v>
      </c>
      <c r="M10" s="162" t="s">
        <v>26</v>
      </c>
      <c r="N10" s="133">
        <f>D10/B10*100</f>
        <v>7.6271186440677967</v>
      </c>
      <c r="O10" s="163">
        <v>7.3</v>
      </c>
      <c r="P10" s="129">
        <f>H10</f>
        <v>10</v>
      </c>
      <c r="Q10" s="164">
        <v>6</v>
      </c>
      <c r="R10" s="165"/>
      <c r="S10" s="166" t="s">
        <v>76</v>
      </c>
      <c r="T10" s="167" t="s">
        <v>64</v>
      </c>
      <c r="U10" s="168" t="s">
        <v>64</v>
      </c>
      <c r="V10" s="140"/>
      <c r="W10" s="166" t="s">
        <v>59</v>
      </c>
      <c r="X10" s="169">
        <v>19.8</v>
      </c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57"/>
      <c r="DH10" s="143"/>
      <c r="DI10" s="144"/>
      <c r="DJ10" s="158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</row>
    <row r="11" spans="1:192" s="146" customFormat="1" ht="22.5" customHeight="1" thickBot="1">
      <c r="A11" s="170" t="s">
        <v>21</v>
      </c>
      <c r="B11" s="148">
        <v>180</v>
      </c>
      <c r="C11" s="148">
        <v>10206</v>
      </c>
      <c r="D11" s="160">
        <v>27</v>
      </c>
      <c r="E11" s="160">
        <v>27</v>
      </c>
      <c r="F11" s="160">
        <v>24</v>
      </c>
      <c r="G11" s="160">
        <v>24</v>
      </c>
      <c r="H11" s="160">
        <v>27</v>
      </c>
      <c r="I11" s="137">
        <v>27</v>
      </c>
      <c r="J11" s="128">
        <v>9855</v>
      </c>
      <c r="K11" s="161">
        <f>F11/D11*100</f>
        <v>88.888888888888886</v>
      </c>
      <c r="L11" s="131">
        <f t="shared" ref="L11:L19" si="3">H11*3.4/F11</f>
        <v>3.8249999999999997</v>
      </c>
      <c r="M11" s="162" t="s">
        <v>42</v>
      </c>
      <c r="N11" s="133">
        <f>D11/B11*100</f>
        <v>15</v>
      </c>
      <c r="O11" s="134">
        <v>17.2</v>
      </c>
      <c r="P11" s="129">
        <v>1</v>
      </c>
      <c r="Q11" s="171">
        <v>24</v>
      </c>
      <c r="R11" s="166"/>
      <c r="S11" s="166" t="s">
        <v>71</v>
      </c>
      <c r="T11" s="167"/>
      <c r="U11" s="167"/>
      <c r="V11" s="166"/>
      <c r="W11" s="166" t="s">
        <v>58</v>
      </c>
      <c r="X11" s="169">
        <v>25.2</v>
      </c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3"/>
      <c r="DG11" s="174">
        <v>7600</v>
      </c>
      <c r="DH11" s="175"/>
      <c r="DI11" s="144"/>
      <c r="DJ11" s="158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</row>
    <row r="12" spans="1:192" s="146" customFormat="1" ht="28.5" customHeight="1" thickBot="1">
      <c r="A12" s="147" t="s">
        <v>22</v>
      </c>
      <c r="B12" s="128">
        <v>110</v>
      </c>
      <c r="C12" s="128">
        <v>4362</v>
      </c>
      <c r="D12" s="137">
        <v>8</v>
      </c>
      <c r="E12" s="137">
        <v>8</v>
      </c>
      <c r="F12" s="137">
        <v>7</v>
      </c>
      <c r="G12" s="137">
        <v>7</v>
      </c>
      <c r="H12" s="137">
        <v>7</v>
      </c>
      <c r="I12" s="137">
        <v>7</v>
      </c>
      <c r="J12" s="128">
        <v>4085</v>
      </c>
      <c r="K12" s="161">
        <f t="shared" ref="K12:K23" si="4">F12/D12*100</f>
        <v>87.5</v>
      </c>
      <c r="L12" s="131">
        <f t="shared" si="3"/>
        <v>3.4</v>
      </c>
      <c r="M12" s="162" t="s">
        <v>17</v>
      </c>
      <c r="N12" s="133">
        <f>D12/B12*100</f>
        <v>7.2727272727272725</v>
      </c>
      <c r="O12" s="134">
        <v>7.6</v>
      </c>
      <c r="P12" s="129">
        <f t="shared" si="2"/>
        <v>7</v>
      </c>
      <c r="Q12" s="129"/>
      <c r="R12" s="153"/>
      <c r="S12" s="153"/>
      <c r="T12" s="154"/>
      <c r="U12" s="154"/>
      <c r="V12" s="153"/>
      <c r="W12" s="153" t="s">
        <v>55</v>
      </c>
      <c r="X12" s="134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7"/>
      <c r="DH12" s="143"/>
      <c r="DI12" s="144"/>
      <c r="DJ12" s="158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</row>
    <row r="13" spans="1:192" s="146" customFormat="1" ht="1.5" hidden="1" customHeight="1" thickBot="1">
      <c r="A13" s="147"/>
      <c r="B13" s="128"/>
      <c r="C13" s="128"/>
      <c r="D13" s="137"/>
      <c r="E13" s="137"/>
      <c r="F13" s="137"/>
      <c r="G13" s="137"/>
      <c r="H13" s="137"/>
      <c r="I13" s="137"/>
      <c r="J13" s="128"/>
      <c r="K13" s="161"/>
      <c r="L13" s="131"/>
      <c r="M13" s="162"/>
      <c r="N13" s="133"/>
      <c r="O13" s="134"/>
      <c r="P13" s="129"/>
      <c r="Q13" s="129"/>
      <c r="R13" s="153"/>
      <c r="S13" s="153"/>
      <c r="T13" s="154"/>
      <c r="U13" s="154"/>
      <c r="V13" s="153"/>
      <c r="W13" s="153"/>
      <c r="X13" s="134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7"/>
      <c r="DH13" s="176"/>
      <c r="DI13" s="177"/>
      <c r="DJ13" s="158"/>
      <c r="DK13" s="145"/>
      <c r="DL13" s="145"/>
      <c r="DM13" s="145"/>
      <c r="DN13" s="178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</row>
    <row r="14" spans="1:192" s="146" customFormat="1" ht="24.75" customHeight="1" thickBot="1">
      <c r="A14" s="147" t="s">
        <v>23</v>
      </c>
      <c r="B14" s="128">
        <v>185</v>
      </c>
      <c r="C14" s="128">
        <v>5270</v>
      </c>
      <c r="D14" s="137">
        <v>10</v>
      </c>
      <c r="E14" s="137">
        <v>10</v>
      </c>
      <c r="F14" s="137">
        <v>9</v>
      </c>
      <c r="G14" s="137">
        <v>9</v>
      </c>
      <c r="H14" s="137">
        <v>9</v>
      </c>
      <c r="I14" s="137">
        <v>9</v>
      </c>
      <c r="J14" s="128">
        <v>4798</v>
      </c>
      <c r="K14" s="161">
        <f t="shared" si="4"/>
        <v>90</v>
      </c>
      <c r="L14" s="131">
        <f>H14*3.4/F14</f>
        <v>3.4</v>
      </c>
      <c r="M14" s="162" t="s">
        <v>24</v>
      </c>
      <c r="N14" s="133">
        <f>D14/B14*100</f>
        <v>5.4054054054054053</v>
      </c>
      <c r="O14" s="134">
        <v>5.4</v>
      </c>
      <c r="P14" s="129">
        <f>H14</f>
        <v>9</v>
      </c>
      <c r="Q14" s="129">
        <v>20</v>
      </c>
      <c r="R14" s="153" t="s">
        <v>72</v>
      </c>
      <c r="S14" s="153" t="s">
        <v>74</v>
      </c>
      <c r="T14" s="154"/>
      <c r="U14" s="154"/>
      <c r="V14" s="153"/>
      <c r="W14" s="153" t="s">
        <v>57</v>
      </c>
      <c r="X14" s="134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7"/>
      <c r="DH14" s="176"/>
      <c r="DI14" s="177"/>
      <c r="DJ14" s="158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</row>
    <row r="15" spans="1:192" s="146" customFormat="1" ht="19.5" customHeight="1" thickBot="1">
      <c r="A15" s="147" t="s">
        <v>53</v>
      </c>
      <c r="B15" s="128">
        <v>0</v>
      </c>
      <c r="C15" s="128">
        <v>0</v>
      </c>
      <c r="D15" s="137">
        <v>0</v>
      </c>
      <c r="E15" s="137">
        <v>1</v>
      </c>
      <c r="F15" s="137">
        <v>0</v>
      </c>
      <c r="G15" s="137">
        <v>1</v>
      </c>
      <c r="H15" s="137">
        <v>0</v>
      </c>
      <c r="I15" s="137">
        <v>1</v>
      </c>
      <c r="J15" s="128">
        <v>0</v>
      </c>
      <c r="K15" s="161">
        <v>0</v>
      </c>
      <c r="L15" s="131">
        <v>0</v>
      </c>
      <c r="M15" s="162" t="s">
        <v>54</v>
      </c>
      <c r="N15" s="133">
        <v>0</v>
      </c>
      <c r="O15" s="134">
        <v>0.9</v>
      </c>
      <c r="P15" s="129">
        <f t="shared" ref="P15" si="5">H15</f>
        <v>0</v>
      </c>
      <c r="Q15" s="129"/>
      <c r="R15" s="153"/>
      <c r="S15" s="153"/>
      <c r="T15" s="179"/>
      <c r="U15" s="154"/>
      <c r="V15" s="153" t="s">
        <v>20</v>
      </c>
      <c r="W15" s="153"/>
      <c r="X15" s="134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7"/>
      <c r="DH15" s="176"/>
      <c r="DI15" s="177"/>
      <c r="DJ15" s="158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</row>
    <row r="16" spans="1:192" s="146" customFormat="1" ht="20.25" customHeight="1" thickBot="1">
      <c r="A16" s="147" t="s">
        <v>43</v>
      </c>
      <c r="B16" s="127">
        <v>24</v>
      </c>
      <c r="C16" s="127">
        <v>631</v>
      </c>
      <c r="D16" s="129">
        <v>1</v>
      </c>
      <c r="E16" s="129">
        <v>1</v>
      </c>
      <c r="F16" s="129">
        <v>1</v>
      </c>
      <c r="G16" s="129">
        <v>1</v>
      </c>
      <c r="H16" s="129">
        <v>1</v>
      </c>
      <c r="I16" s="129">
        <v>1</v>
      </c>
      <c r="J16" s="128">
        <v>631</v>
      </c>
      <c r="K16" s="161">
        <f t="shared" si="4"/>
        <v>100</v>
      </c>
      <c r="L16" s="131">
        <f t="shared" si="3"/>
        <v>3.4</v>
      </c>
      <c r="M16" s="162" t="s">
        <v>41</v>
      </c>
      <c r="N16" s="133">
        <f t="shared" ref="N16:N22" si="6">D16/B16*100</f>
        <v>4.1666666666666661</v>
      </c>
      <c r="O16" s="134">
        <v>5.6</v>
      </c>
      <c r="P16" s="180">
        <f t="shared" ref="P16:P19" si="7">H16</f>
        <v>1</v>
      </c>
      <c r="Q16" s="129"/>
      <c r="R16" s="153" t="s">
        <v>54</v>
      </c>
      <c r="S16" s="137"/>
      <c r="T16" s="138"/>
      <c r="U16" s="154"/>
      <c r="V16" s="153"/>
      <c r="W16" s="129">
        <v>0</v>
      </c>
      <c r="X16" s="134">
        <v>0</v>
      </c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81"/>
      <c r="DG16" s="157"/>
      <c r="DH16" s="176"/>
      <c r="DI16" s="177"/>
      <c r="DJ16" s="158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</row>
    <row r="17" spans="1:192" s="146" customFormat="1" ht="23.25" customHeight="1" thickBot="1">
      <c r="A17" s="147" t="s">
        <v>25</v>
      </c>
      <c r="B17" s="128">
        <v>95</v>
      </c>
      <c r="C17" s="128">
        <v>1734</v>
      </c>
      <c r="D17" s="137">
        <v>3</v>
      </c>
      <c r="E17" s="137">
        <v>3</v>
      </c>
      <c r="F17" s="137">
        <v>3</v>
      </c>
      <c r="G17" s="137">
        <v>3</v>
      </c>
      <c r="H17" s="137">
        <v>3</v>
      </c>
      <c r="I17" s="137">
        <v>3</v>
      </c>
      <c r="J17" s="128">
        <v>1345</v>
      </c>
      <c r="K17" s="161">
        <f t="shared" si="4"/>
        <v>100</v>
      </c>
      <c r="L17" s="131">
        <f t="shared" si="3"/>
        <v>3.4</v>
      </c>
      <c r="M17" s="162" t="s">
        <v>17</v>
      </c>
      <c r="N17" s="133">
        <f t="shared" si="6"/>
        <v>3.1578947368421053</v>
      </c>
      <c r="O17" s="134">
        <v>2.9</v>
      </c>
      <c r="P17" s="180">
        <f t="shared" si="7"/>
        <v>3</v>
      </c>
      <c r="Q17" s="129"/>
      <c r="R17" s="153" t="s">
        <v>54</v>
      </c>
      <c r="S17" s="153"/>
      <c r="T17" s="154"/>
      <c r="U17" s="182"/>
      <c r="V17" s="153"/>
      <c r="W17" s="153" t="s">
        <v>54</v>
      </c>
      <c r="X17" s="134" t="s">
        <v>20</v>
      </c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81"/>
      <c r="DG17" s="157"/>
      <c r="DH17" s="176"/>
      <c r="DI17" s="177"/>
      <c r="DJ17" s="158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</row>
    <row r="18" spans="1:192" s="146" customFormat="1" ht="19.5" customHeight="1" thickBot="1">
      <c r="A18" s="147" t="s">
        <v>37</v>
      </c>
      <c r="B18" s="128">
        <v>60</v>
      </c>
      <c r="C18" s="128">
        <v>1469</v>
      </c>
      <c r="D18" s="137">
        <v>2</v>
      </c>
      <c r="E18" s="137">
        <v>2</v>
      </c>
      <c r="F18" s="137">
        <v>2</v>
      </c>
      <c r="G18" s="137">
        <v>2</v>
      </c>
      <c r="H18" s="137">
        <v>2</v>
      </c>
      <c r="I18" s="137">
        <v>2</v>
      </c>
      <c r="J18" s="128">
        <v>1166</v>
      </c>
      <c r="K18" s="161">
        <f t="shared" si="4"/>
        <v>100</v>
      </c>
      <c r="L18" s="131">
        <f>H18*3.4/F18</f>
        <v>3.4</v>
      </c>
      <c r="M18" s="162" t="s">
        <v>26</v>
      </c>
      <c r="N18" s="133">
        <f t="shared" si="6"/>
        <v>3.3333333333333335</v>
      </c>
      <c r="O18" s="134">
        <v>3.3</v>
      </c>
      <c r="P18" s="180">
        <f t="shared" si="7"/>
        <v>2</v>
      </c>
      <c r="Q18" s="129"/>
      <c r="R18" s="153" t="s">
        <v>54</v>
      </c>
      <c r="S18" s="153"/>
      <c r="T18" s="154"/>
      <c r="U18" s="154"/>
      <c r="V18" s="153"/>
      <c r="W18" s="153" t="s">
        <v>54</v>
      </c>
      <c r="X18" s="134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81"/>
      <c r="DG18" s="157"/>
      <c r="DH18" s="176"/>
      <c r="DI18" s="177"/>
      <c r="DJ18" s="158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</row>
    <row r="19" spans="1:192" s="146" customFormat="1" ht="17.25" customHeight="1" thickBot="1">
      <c r="A19" s="147" t="s">
        <v>36</v>
      </c>
      <c r="B19" s="128">
        <v>40</v>
      </c>
      <c r="C19" s="128">
        <v>1301</v>
      </c>
      <c r="D19" s="137">
        <v>2</v>
      </c>
      <c r="E19" s="137">
        <v>2</v>
      </c>
      <c r="F19" s="137">
        <v>2</v>
      </c>
      <c r="G19" s="137">
        <v>2</v>
      </c>
      <c r="H19" s="137">
        <v>2</v>
      </c>
      <c r="I19" s="137">
        <v>2</v>
      </c>
      <c r="J19" s="128">
        <v>1029</v>
      </c>
      <c r="K19" s="161">
        <f t="shared" si="4"/>
        <v>100</v>
      </c>
      <c r="L19" s="131">
        <f t="shared" si="3"/>
        <v>3.4</v>
      </c>
      <c r="M19" s="162" t="s">
        <v>27</v>
      </c>
      <c r="N19" s="133">
        <f t="shared" si="6"/>
        <v>5</v>
      </c>
      <c r="O19" s="134">
        <v>5.6</v>
      </c>
      <c r="P19" s="180">
        <f t="shared" si="7"/>
        <v>2</v>
      </c>
      <c r="Q19" s="129"/>
      <c r="R19" s="153" t="s">
        <v>54</v>
      </c>
      <c r="S19" s="153"/>
      <c r="T19" s="154"/>
      <c r="U19" s="154"/>
      <c r="V19" s="153"/>
      <c r="W19" s="153" t="s">
        <v>56</v>
      </c>
      <c r="X19" s="134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81"/>
      <c r="DG19" s="157"/>
      <c r="DH19" s="176"/>
      <c r="DI19" s="177"/>
      <c r="DJ19" s="158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43792</v>
      </c>
      <c r="D22" s="40">
        <f>D9+D10+D11+D12+D13+D14+D15+D16+D17+D18+D19+D20+D21</f>
        <v>82</v>
      </c>
      <c r="E22" s="40">
        <f>E9+E10+E11+E12+E13+E14+E15+E16+E17+E18+E19+E20+E21</f>
        <v>89</v>
      </c>
      <c r="F22" s="40">
        <f>F9+F10+F11+F12+F14+F15+F16+F17+F18+F19</f>
        <v>77</v>
      </c>
      <c r="G22" s="40">
        <f>G21+G20+G19+G18+G17+G16+G15+G14+G13+G12+G11+G10+G9</f>
        <v>73</v>
      </c>
      <c r="H22" s="40">
        <f>H21+H20+H19+H18+H17+H16+H15+H14+H13+H12+H11+H10+H9</f>
        <v>81</v>
      </c>
      <c r="I22" s="40">
        <f>I21+I20+I19+I18+I17+I16+I15+I14+I13+I12+I11+I10+I9</f>
        <v>80</v>
      </c>
      <c r="J22" s="39">
        <f>J21+J20+J19+J18+J17+J16+J15+J14+J13+J12+J11+J10+J9</f>
        <v>40025</v>
      </c>
      <c r="K22" s="37">
        <f t="shared" si="4"/>
        <v>93.902439024390233</v>
      </c>
      <c r="L22" s="31">
        <f>H22*3.4/F22</f>
        <v>3.5766233766233761</v>
      </c>
      <c r="M22" s="41">
        <f>(M9+M10+M11+M12+M14+M15+M16+M17+M18+M19)/9</f>
        <v>3.1322222222222229</v>
      </c>
      <c r="N22" s="32">
        <f t="shared" si="6"/>
        <v>8.1027667984189726</v>
      </c>
      <c r="O22" s="42">
        <v>6.5</v>
      </c>
      <c r="P22" s="30">
        <f>P21+P20+P19+P18+P17+P16+P15+P14+P13+P12+P11+P10+P9</f>
        <v>55</v>
      </c>
      <c r="Q22" s="30">
        <f t="shared" ref="Q22:U22" si="8">Q21+Q20+Q19+Q18+Q17+Q16+Q15+Q14+Q13+Q12+Q11+Q10+Q9</f>
        <v>57</v>
      </c>
      <c r="R22" s="30">
        <f t="shared" si="8"/>
        <v>13</v>
      </c>
      <c r="S22" s="30">
        <f t="shared" si="8"/>
        <v>41</v>
      </c>
      <c r="T22" s="30">
        <f t="shared" si="8"/>
        <v>4</v>
      </c>
      <c r="U22" s="30">
        <f t="shared" si="8"/>
        <v>4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130915</v>
      </c>
      <c r="D23" s="33">
        <f t="shared" ref="D23:I23" si="9">D22+D8</f>
        <v>307</v>
      </c>
      <c r="E23" s="33">
        <f t="shared" si="9"/>
        <v>346</v>
      </c>
      <c r="F23" s="53">
        <f t="shared" si="9"/>
        <v>286</v>
      </c>
      <c r="G23" s="53">
        <f t="shared" si="9"/>
        <v>319</v>
      </c>
      <c r="H23" s="33">
        <f t="shared" si="9"/>
        <v>324</v>
      </c>
      <c r="I23" s="33">
        <f t="shared" si="9"/>
        <v>358</v>
      </c>
      <c r="J23" s="75">
        <f>J8+J22</f>
        <v>131913</v>
      </c>
      <c r="K23" s="76">
        <f t="shared" si="4"/>
        <v>93.159609120521168</v>
      </c>
      <c r="L23" s="31">
        <f>H23*3.4/F23</f>
        <v>3.8517482517482513</v>
      </c>
      <c r="M23" s="54">
        <f>(M8+M22)/2</f>
        <v>3.3961111111111117</v>
      </c>
      <c r="N23" s="55">
        <f>D23/B23*100</f>
        <v>15.489404641775984</v>
      </c>
      <c r="O23" s="55">
        <v>13.7</v>
      </c>
      <c r="P23" s="56">
        <f>P22+P8</f>
        <v>298</v>
      </c>
      <c r="Q23" s="33">
        <f>Q22+Q8</f>
        <v>212</v>
      </c>
      <c r="R23" s="33">
        <f>R22+R8</f>
        <v>95</v>
      </c>
      <c r="S23" s="33">
        <f>S8+S22</f>
        <v>188</v>
      </c>
      <c r="T23" s="33">
        <f>T8+T22</f>
        <v>83</v>
      </c>
      <c r="U23" s="33">
        <f>U8+U22</f>
        <v>109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97">
        <f>D23-E23</f>
        <v>-39</v>
      </c>
      <c r="E24" s="98"/>
      <c r="F24" s="97">
        <f>F23-G23</f>
        <v>-33</v>
      </c>
      <c r="G24" s="98"/>
      <c r="H24" s="99">
        <f>H23-I23</f>
        <v>-34</v>
      </c>
      <c r="I24" s="100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70</v>
      </c>
      <c r="T24" s="24" t="s">
        <v>65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24700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2024-11-29T03:18:04Z</cp:lastPrinted>
  <dcterms:created xsi:type="dcterms:W3CDTF">2020-08-31T08:55:27Z</dcterms:created>
  <dcterms:modified xsi:type="dcterms:W3CDTF">2024-11-29T03:33:18Z</dcterms:modified>
</cp:coreProperties>
</file>