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N6" i="1"/>
  <c r="R22"/>
  <c r="T8"/>
  <c r="L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<sst xmlns="http://schemas.openxmlformats.org/spreadsheetml/2006/main" count="231" uniqueCount="76">
  <si>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</si>
  <si>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</si>
  <si>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</si>
  <si>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</si>
  <si>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</si>
  <si>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</si>
  <si>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</si>
  <si>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</si>
  <si>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</si>
  <si>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</si>
  <si>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</si>
  <si>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</si>
  <si>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</si>
  <si>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</si>
  <si>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</si>
  <si>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</si>
  <si>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</si>
  <si>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</si>
  <si>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</si>
  <si>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</si>
  <si>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</si>
  <si>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</si>
  <si>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</si>
  <si>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</si>
  <si>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</si>
  <si>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</si>
  <si>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</si>
  <si>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</si>
  <si>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</si>
  <si>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</si>
  <si>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</si>
  <si>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</si>
  <si>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</si>
  <si>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</si>
  <si>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</si>
  <si>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</si>
  <si>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</si>
  <si>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</si>
  <si>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</si>
  <si>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</si>
  <si>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</si>
  <si>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</si>
  <si>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</si>
  <si>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</si>
  <si>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</si>
  <si>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</si>
  <si>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</si>
  <si>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</si>
  <si>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</si>
  <si>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</si>
  <si>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</si>
  <si>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</si>
  <si>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</si>
  <si>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</si>
  <si>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</si>
  <si>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11</t>
  </si>
  <si>
    <t>5</t>
  </si>
  <si>
    <t>17</t>
  </si>
  <si>
    <t>38</t>
  </si>
  <si>
    <t>14</t>
  </si>
  <si>
    <t>32</t>
  </si>
  <si>
    <t>телок с 01.10.24</t>
  </si>
  <si>
    <t>Надой н/т коров на 01.11. 2024</t>
  </si>
  <si>
    <t>жд</t>
  </si>
  <si>
    <t>2</t>
  </si>
  <si>
    <t>6</t>
  </si>
  <si>
    <t>36</t>
  </si>
  <si>
    <t>27</t>
  </si>
  <si>
    <t>88</t>
  </si>
  <si>
    <t>7</t>
  </si>
  <si>
    <t>102</t>
  </si>
  <si>
    <t>24</t>
  </si>
  <si>
    <t>70</t>
  </si>
  <si>
    <t>4</t>
  </si>
  <si>
    <t>3,71</t>
  </si>
  <si>
    <t xml:space="preserve">СВОДКА ПО НАДОЮ МОЛОКА ЗА  08.12.2024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</si>
</sst>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A17" sqref="A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75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45</v>
      </c>
      <c r="D4" s="131" t="s">
        <v>2</v>
      </c>
      <c r="E4" s="132"/>
      <c r="F4" s="132"/>
      <c r="G4" s="132"/>
      <c r="H4" s="132"/>
      <c r="I4" s="133"/>
      <c r="J4" s="127" t="s">
        <v>49</v>
      </c>
      <c r="K4" s="134" t="s">
        <v>3</v>
      </c>
      <c r="L4" s="127" t="s">
        <v>63</v>
      </c>
      <c r="M4" s="127" t="s">
        <v>4</v>
      </c>
      <c r="N4" s="148" t="s">
        <v>20</v>
      </c>
      <c r="O4" s="149"/>
      <c r="P4" s="127" t="s">
        <v>34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62</v>
      </c>
      <c r="X4" s="137"/>
      <c r="Y4" s="8" t="s">
        <v>39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38</v>
      </c>
    </row>
    <row r="5" spans="1:192" ht="53.25" customHeight="1" thickBot="1">
      <c r="A5" s="128"/>
      <c r="B5" s="141"/>
      <c r="C5" s="142"/>
      <c r="D5" s="146" t="s">
        <v>46</v>
      </c>
      <c r="E5" s="147"/>
      <c r="F5" s="146" t="s">
        <v>47</v>
      </c>
      <c r="G5" s="147"/>
      <c r="H5" s="146" t="s">
        <v>48</v>
      </c>
      <c r="I5" s="147"/>
      <c r="J5" s="128"/>
      <c r="K5" s="135"/>
      <c r="L5" s="128"/>
      <c r="M5" s="128"/>
      <c r="N5" s="95" t="s">
        <v>50</v>
      </c>
      <c r="O5" s="95" t="s">
        <v>40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61</v>
      </c>
      <c r="V5" s="135"/>
      <c r="W5" s="96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1.5" customHeight="1" thickBot="1">
      <c r="A6" s="79" t="s">
        <v>16</v>
      </c>
      <c r="B6" s="62">
        <v>970</v>
      </c>
      <c r="C6" s="63">
        <v>87004</v>
      </c>
      <c r="D6" s="30">
        <v>240</v>
      </c>
      <c r="E6" s="30">
        <v>246</v>
      </c>
      <c r="F6" s="30">
        <v>228</v>
      </c>
      <c r="G6" s="30">
        <v>226</v>
      </c>
      <c r="H6" s="30">
        <v>257</v>
      </c>
      <c r="I6" s="30">
        <v>266</v>
      </c>
      <c r="J6" s="63">
        <v>92179</v>
      </c>
      <c r="K6" s="80">
        <v>93</v>
      </c>
      <c r="L6" s="31">
        <v>3.88</v>
      </c>
      <c r="M6" s="81" t="s">
        <v>74</v>
      </c>
      <c r="N6" s="32">
        <f>D6/B6*100</f>
        <v>24.742268041237114</v>
      </c>
      <c r="O6" s="64">
        <v>25.4</v>
      </c>
      <c r="P6" s="30">
        <f>H6</f>
        <v>257</v>
      </c>
      <c r="Q6" s="82">
        <v>71</v>
      </c>
      <c r="R6" s="83" t="s">
        <v>66</v>
      </c>
      <c r="S6" s="65">
        <v>101</v>
      </c>
      <c r="T6" s="66">
        <v>22</v>
      </c>
      <c r="U6" s="84">
        <v>127</v>
      </c>
      <c r="V6" s="85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7">
        <v>10700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2504</v>
      </c>
      <c r="D7" s="30">
        <v>0</v>
      </c>
      <c r="E7" s="30">
        <v>10</v>
      </c>
      <c r="F7" s="30">
        <v>0</v>
      </c>
      <c r="G7" s="30">
        <v>8</v>
      </c>
      <c r="H7" s="30">
        <v>0</v>
      </c>
      <c r="I7" s="30">
        <v>9</v>
      </c>
      <c r="J7" s="63">
        <v>2201</v>
      </c>
      <c r="K7" s="80">
        <v>0</v>
      </c>
      <c r="L7" s="31">
        <v>0</v>
      </c>
      <c r="M7" s="81" t="s">
        <v>54</v>
      </c>
      <c r="N7" s="32">
        <v>0</v>
      </c>
      <c r="O7" s="64">
        <v>4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89508</v>
      </c>
      <c r="D8" s="90">
        <f t="shared" si="0"/>
        <v>240</v>
      </c>
      <c r="E8" s="33">
        <f t="shared" si="0"/>
        <v>256</v>
      </c>
      <c r="F8" s="33">
        <f>F6+F7</f>
        <v>228</v>
      </c>
      <c r="G8" s="33">
        <f t="shared" si="0"/>
        <v>234</v>
      </c>
      <c r="H8" s="33">
        <f t="shared" si="0"/>
        <v>257</v>
      </c>
      <c r="I8" s="33">
        <f t="shared" si="0"/>
        <v>275</v>
      </c>
      <c r="J8" s="88">
        <f t="shared" si="0"/>
        <v>94380</v>
      </c>
      <c r="K8" s="91">
        <f>F8/D8*100</f>
        <v>95</v>
      </c>
      <c r="L8" s="31">
        <f>L6</f>
        <v>3.88</v>
      </c>
      <c r="M8" s="92">
        <f>(M6+M7)/1</f>
        <v>3.71</v>
      </c>
      <c r="N8" s="93">
        <f>D8/B8*100</f>
        <v>24.742268041237114</v>
      </c>
      <c r="O8" s="93">
        <v>21</v>
      </c>
      <c r="P8" s="33">
        <f t="shared" ref="P8:U8" si="1">P6+P7</f>
        <v>257</v>
      </c>
      <c r="Q8" s="33">
        <f t="shared" si="1"/>
        <v>71</v>
      </c>
      <c r="R8" s="33">
        <f t="shared" si="1"/>
        <v>36</v>
      </c>
      <c r="S8" s="33">
        <f>S6+S7</f>
        <v>101</v>
      </c>
      <c r="T8" s="33">
        <f>T6</f>
        <v>22</v>
      </c>
      <c r="U8" s="33">
        <f t="shared" si="1"/>
        <v>127</v>
      </c>
      <c r="V8" s="34"/>
      <c r="W8" s="33">
        <f>W6+W7</f>
        <v>183</v>
      </c>
      <c r="X8" s="93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12600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44</v>
      </c>
      <c r="B9" s="63">
        <v>200</v>
      </c>
      <c r="C9" s="98">
        <v>14185</v>
      </c>
      <c r="D9" s="65">
        <v>21</v>
      </c>
      <c r="E9" s="65">
        <v>24</v>
      </c>
      <c r="F9" s="99">
        <v>19</v>
      </c>
      <c r="G9" s="65">
        <v>14</v>
      </c>
      <c r="H9" s="65">
        <v>20</v>
      </c>
      <c r="I9" s="65">
        <v>17</v>
      </c>
      <c r="J9" s="63">
        <v>12782</v>
      </c>
      <c r="K9" s="91">
        <v>95</v>
      </c>
      <c r="L9" s="31">
        <v>3.6</v>
      </c>
      <c r="M9" s="100">
        <v>3.26</v>
      </c>
      <c r="N9" s="93">
        <f>D9/B9*100</f>
        <v>10.5</v>
      </c>
      <c r="O9" s="64">
        <v>5.9</v>
      </c>
      <c r="P9" s="30">
        <f t="shared" ref="P9:P12" si="2">H9</f>
        <v>20</v>
      </c>
      <c r="Q9" s="82">
        <v>4</v>
      </c>
      <c r="R9" s="71" t="s">
        <v>73</v>
      </c>
      <c r="S9" s="71" t="s">
        <v>56</v>
      </c>
      <c r="T9" s="72"/>
      <c r="U9" s="101"/>
      <c r="V9" s="85"/>
      <c r="W9" s="71" t="s">
        <v>60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4600</v>
      </c>
      <c r="DH9" s="67"/>
      <c r="DI9" s="68"/>
      <c r="DJ9" s="28"/>
      <c r="DL9" s="102"/>
    </row>
    <row r="10" spans="1:192" ht="21.75" customHeight="1" thickBot="1">
      <c r="A10" s="70" t="s">
        <v>28</v>
      </c>
      <c r="B10" s="98">
        <v>118</v>
      </c>
      <c r="C10" s="98">
        <v>4931</v>
      </c>
      <c r="D10" s="103">
        <v>9</v>
      </c>
      <c r="E10" s="103">
        <v>8</v>
      </c>
      <c r="F10" s="103">
        <v>9</v>
      </c>
      <c r="G10" s="103">
        <v>7</v>
      </c>
      <c r="H10" s="103">
        <v>10</v>
      </c>
      <c r="I10" s="65">
        <v>8</v>
      </c>
      <c r="J10" s="63">
        <v>4694</v>
      </c>
      <c r="K10" s="37">
        <f>F10/D10*100</f>
        <v>100</v>
      </c>
      <c r="L10" s="31">
        <v>3.8</v>
      </c>
      <c r="M10" s="73" t="s">
        <v>26</v>
      </c>
      <c r="N10" s="32">
        <f>D10/B10*100</f>
        <v>7.6271186440677967</v>
      </c>
      <c r="O10" s="104">
        <v>7.3</v>
      </c>
      <c r="P10" s="30">
        <f>H10</f>
        <v>10</v>
      </c>
      <c r="Q10" s="105"/>
      <c r="R10" s="106"/>
      <c r="S10" s="24" t="s">
        <v>64</v>
      </c>
      <c r="T10" s="107" t="s">
        <v>64</v>
      </c>
      <c r="U10" s="108" t="s">
        <v>65</v>
      </c>
      <c r="V10" s="85"/>
      <c r="W10" s="24" t="s">
        <v>59</v>
      </c>
      <c r="X10" s="109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10476</v>
      </c>
      <c r="D11" s="103">
        <v>27</v>
      </c>
      <c r="E11" s="103">
        <v>27</v>
      </c>
      <c r="F11" s="103">
        <v>24</v>
      </c>
      <c r="G11" s="103">
        <v>24</v>
      </c>
      <c r="H11" s="103">
        <v>27</v>
      </c>
      <c r="I11" s="65">
        <v>27</v>
      </c>
      <c r="J11" s="63">
        <v>10125</v>
      </c>
      <c r="K11" s="37">
        <f>F11/D11*100</f>
        <v>88.888888888888886</v>
      </c>
      <c r="L11" s="31">
        <f t="shared" ref="L11:L19" si="3">H11*3.4/F11</f>
        <v>3.8249999999999997</v>
      </c>
      <c r="M11" s="73" t="s">
        <v>42</v>
      </c>
      <c r="N11" s="32">
        <f>D11/B11*100</f>
        <v>15</v>
      </c>
      <c r="O11" s="64">
        <v>17.2</v>
      </c>
      <c r="P11" s="30">
        <v>1</v>
      </c>
      <c r="Q11" s="111">
        <v>12</v>
      </c>
      <c r="R11" s="24"/>
      <c r="S11" s="24" t="s">
        <v>56</v>
      </c>
      <c r="T11" s="107" t="s">
        <v>64</v>
      </c>
      <c r="U11" s="107" t="s">
        <v>64</v>
      </c>
      <c r="V11" s="24"/>
      <c r="W11" s="24" t="s">
        <v>58</v>
      </c>
      <c r="X11" s="109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7800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4442</v>
      </c>
      <c r="D12" s="65">
        <v>8</v>
      </c>
      <c r="E12" s="65">
        <v>8</v>
      </c>
      <c r="F12" s="65">
        <v>7</v>
      </c>
      <c r="G12" s="65">
        <v>7</v>
      </c>
      <c r="H12" s="65">
        <v>7</v>
      </c>
      <c r="I12" s="65">
        <v>7</v>
      </c>
      <c r="J12" s="63">
        <v>4155</v>
      </c>
      <c r="K12" s="37">
        <f t="shared" ref="K12:K23" si="4">F12/D12*100</f>
        <v>87.5</v>
      </c>
      <c r="L12" s="31">
        <f t="shared" si="3"/>
        <v>3.4</v>
      </c>
      <c r="M12" s="73" t="s">
        <v>17</v>
      </c>
      <c r="N12" s="32">
        <f>D12/B12*100</f>
        <v>7.2727272727272725</v>
      </c>
      <c r="O12" s="64">
        <v>7.6</v>
      </c>
      <c r="P12" s="30">
        <f t="shared" si="2"/>
        <v>7</v>
      </c>
      <c r="Q12" s="30"/>
      <c r="R12" s="71"/>
      <c r="S12" s="71"/>
      <c r="T12" s="72"/>
      <c r="U12" s="72"/>
      <c r="V12" s="71"/>
      <c r="W12" s="71" t="s">
        <v>55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5370</v>
      </c>
      <c r="D14" s="65">
        <v>10</v>
      </c>
      <c r="E14" s="65">
        <v>11</v>
      </c>
      <c r="F14" s="65">
        <v>9</v>
      </c>
      <c r="G14" s="65">
        <v>9</v>
      </c>
      <c r="H14" s="65">
        <v>9</v>
      </c>
      <c r="I14" s="65">
        <v>9</v>
      </c>
      <c r="J14" s="63">
        <v>4888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5.9</v>
      </c>
      <c r="P14" s="30">
        <f>H14</f>
        <v>9</v>
      </c>
      <c r="Q14" s="30">
        <v>8</v>
      </c>
      <c r="R14" s="71"/>
      <c r="S14" s="71" t="s">
        <v>69</v>
      </c>
      <c r="T14" s="72"/>
      <c r="U14" s="72"/>
      <c r="V14" s="71"/>
      <c r="W14" s="71" t="s">
        <v>57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0.75" customHeight="1" thickBot="1">
      <c r="A15" s="70" t="s">
        <v>53</v>
      </c>
      <c r="B15" s="63">
        <v>0</v>
      </c>
      <c r="C15" s="63">
        <v>0</v>
      </c>
      <c r="D15" s="65">
        <v>0</v>
      </c>
      <c r="E15" s="65">
        <v>1</v>
      </c>
      <c r="F15" s="65">
        <v>0</v>
      </c>
      <c r="G15" s="65">
        <v>1</v>
      </c>
      <c r="H15" s="65">
        <v>0</v>
      </c>
      <c r="I15" s="65">
        <v>1</v>
      </c>
      <c r="J15" s="63">
        <v>0</v>
      </c>
      <c r="K15" s="37">
        <v>0</v>
      </c>
      <c r="L15" s="31">
        <v>0</v>
      </c>
      <c r="M15" s="73" t="s">
        <v>54</v>
      </c>
      <c r="N15" s="32">
        <v>0</v>
      </c>
      <c r="O15" s="64">
        <v>0.9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43</v>
      </c>
      <c r="B16" s="62">
        <v>24</v>
      </c>
      <c r="C16" s="62">
        <v>641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641</v>
      </c>
      <c r="K16" s="37">
        <f t="shared" si="4"/>
        <v>100</v>
      </c>
      <c r="L16" s="31">
        <f t="shared" si="3"/>
        <v>3.4</v>
      </c>
      <c r="M16" s="73" t="s">
        <v>41</v>
      </c>
      <c r="N16" s="32">
        <f t="shared" ref="N16:N22" si="6">D16/B16*100</f>
        <v>4.1666666666666661</v>
      </c>
      <c r="O16" s="64">
        <v>5.6</v>
      </c>
      <c r="P16" s="119">
        <f t="shared" ref="P16:P19" si="7">H16</f>
        <v>1</v>
      </c>
      <c r="Q16" s="30"/>
      <c r="R16" s="71" t="s">
        <v>54</v>
      </c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25</v>
      </c>
      <c r="B17" s="63">
        <v>95</v>
      </c>
      <c r="C17" s="63">
        <v>1754</v>
      </c>
      <c r="D17" s="65">
        <v>2</v>
      </c>
      <c r="E17" s="65">
        <v>2</v>
      </c>
      <c r="F17" s="65">
        <v>2</v>
      </c>
      <c r="G17" s="65">
        <v>2</v>
      </c>
      <c r="H17" s="65">
        <v>2</v>
      </c>
      <c r="I17" s="65">
        <v>2</v>
      </c>
      <c r="J17" s="63">
        <v>1365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2.1052631578947367</v>
      </c>
      <c r="O17" s="64">
        <v>1.9</v>
      </c>
      <c r="P17" s="119">
        <f t="shared" si="7"/>
        <v>2</v>
      </c>
      <c r="Q17" s="30"/>
      <c r="R17" s="71" t="s">
        <v>54</v>
      </c>
      <c r="S17" s="71"/>
      <c r="T17" s="72"/>
      <c r="U17" s="120"/>
      <c r="V17" s="71"/>
      <c r="W17" s="71" t="s">
        <v>54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37</v>
      </c>
      <c r="B18" s="63">
        <v>60</v>
      </c>
      <c r="C18" s="63">
        <v>1489</v>
      </c>
      <c r="D18" s="65">
        <v>2</v>
      </c>
      <c r="E18" s="65">
        <v>2</v>
      </c>
      <c r="F18" s="65">
        <v>2</v>
      </c>
      <c r="G18" s="65">
        <v>2</v>
      </c>
      <c r="H18" s="65">
        <v>2</v>
      </c>
      <c r="I18" s="65">
        <v>2</v>
      </c>
      <c r="J18" s="63">
        <v>1185</v>
      </c>
      <c r="K18" s="37">
        <f t="shared" si="4"/>
        <v>100</v>
      </c>
      <c r="L18" s="31">
        <f>H18*3.4/F18</f>
        <v>3.4</v>
      </c>
      <c r="M18" s="73" t="s">
        <v>26</v>
      </c>
      <c r="N18" s="32">
        <f t="shared" si="6"/>
        <v>3.3333333333333335</v>
      </c>
      <c r="O18" s="64">
        <v>3.3</v>
      </c>
      <c r="P18" s="119">
        <f t="shared" si="7"/>
        <v>2</v>
      </c>
      <c r="Q18" s="30"/>
      <c r="R18" s="71" t="s">
        <v>54</v>
      </c>
      <c r="S18" s="71"/>
      <c r="T18" s="72"/>
      <c r="U18" s="72"/>
      <c r="V18" s="71"/>
      <c r="W18" s="71" t="s">
        <v>54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36</v>
      </c>
      <c r="B19" s="63">
        <v>40</v>
      </c>
      <c r="C19" s="63">
        <v>1320</v>
      </c>
      <c r="D19" s="65">
        <v>1</v>
      </c>
      <c r="E19" s="65">
        <v>1</v>
      </c>
      <c r="F19" s="65">
        <v>1</v>
      </c>
      <c r="G19" s="65">
        <v>1</v>
      </c>
      <c r="H19" s="65">
        <v>1</v>
      </c>
      <c r="I19" s="65">
        <v>1</v>
      </c>
      <c r="J19" s="63">
        <v>1046</v>
      </c>
      <c r="K19" s="37">
        <f t="shared" si="4"/>
        <v>100</v>
      </c>
      <c r="L19" s="31">
        <f t="shared" si="3"/>
        <v>3.4</v>
      </c>
      <c r="M19" s="73" t="s">
        <v>27</v>
      </c>
      <c r="N19" s="32">
        <f t="shared" si="6"/>
        <v>2.5</v>
      </c>
      <c r="O19" s="64">
        <v>2.8</v>
      </c>
      <c r="P19" s="119">
        <f t="shared" si="7"/>
        <v>1</v>
      </c>
      <c r="Q19" s="30"/>
      <c r="R19" s="71" t="s">
        <v>54</v>
      </c>
      <c r="S19" s="71"/>
      <c r="T19" s="72"/>
      <c r="U19" s="72"/>
      <c r="V19" s="71"/>
      <c r="W19" s="71" t="s">
        <v>56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6.8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52</v>
      </c>
      <c r="B22" s="39">
        <f>B9+B10+B11+B12+B13+B14+B15+B16+B17+B18+B19+B20+B21</f>
        <v>1012</v>
      </c>
      <c r="C22" s="39">
        <f>C9+C10+C11+C12+C13+C14+C15+C16+C17+C18+C19+C20+C21</f>
        <v>44608</v>
      </c>
      <c r="D22" s="40">
        <f>D9+D10+D11+D12+D13+D14+D15+D16+D17+D18+D19+D20+D21</f>
        <v>81</v>
      </c>
      <c r="E22" s="40">
        <f>E9+E10+E11+E12+E13+E14+E15+E16+E17+E18+E19+E20+E21</f>
        <v>85</v>
      </c>
      <c r="F22" s="40">
        <f>F9+F10+F11+F12+F14+F15+F16+F17+F18+F19</f>
        <v>74</v>
      </c>
      <c r="G22" s="40">
        <f>G21+G20+G19+G18+G17+G16+G15+G14+G13+G12+G11+G10+G9</f>
        <v>68</v>
      </c>
      <c r="H22" s="40">
        <f>H21+H20+H19+H18+H17+H16+H15+H14+H13+H12+H11+H10+H9</f>
        <v>79</v>
      </c>
      <c r="I22" s="40">
        <f>I21+I20+I19+I18+I17+I16+I15+I14+I13+I12+I11+I10+I9</f>
        <v>75</v>
      </c>
      <c r="J22" s="39">
        <f>J21+J20+J19+J18+J17+J16+J15+J14+J13+J12+J11+J10+J9</f>
        <v>40881</v>
      </c>
      <c r="K22" s="37">
        <f t="shared" si="4"/>
        <v>91.358024691358025</v>
      </c>
      <c r="L22" s="31">
        <f>H22*3.4/F22</f>
        <v>3.6297297297297293</v>
      </c>
      <c r="M22" s="41">
        <f>(M9+M10+M11+M12+M14+M15+M16+M17+M18+M19)/9</f>
        <v>3.1277777777777778</v>
      </c>
      <c r="N22" s="32">
        <f t="shared" si="6"/>
        <v>8.0039525691699609</v>
      </c>
      <c r="O22" s="42">
        <v>6.5</v>
      </c>
      <c r="P22" s="30">
        <f>P21+P20+P19+P18+P17+P16+P15+P14+P13+P12+P11+P10+P9</f>
        <v>53</v>
      </c>
      <c r="Q22" s="30">
        <f t="shared" ref="Q22:U22" si="8">Q21+Q20+Q19+Q18+Q17+Q16+Q15+Q14+Q13+Q12+Q11+Q10+Q9</f>
        <v>24</v>
      </c>
      <c r="R22" s="30">
        <f t="shared" si="8"/>
        <v>4</v>
      </c>
      <c r="S22" s="30">
        <f t="shared" si="8"/>
        <v>19</v>
      </c>
      <c r="T22" s="30">
        <f t="shared" si="8"/>
        <v>4</v>
      </c>
      <c r="U22" s="30">
        <f t="shared" si="8"/>
        <v>8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12400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50</v>
      </c>
      <c r="B23" s="52">
        <f>B22+B8</f>
        <v>1982</v>
      </c>
      <c r="C23" s="35">
        <f>C8+C22</f>
        <v>134116</v>
      </c>
      <c r="D23" s="33">
        <f t="shared" ref="D23:I23" si="9">D22+D8</f>
        <v>321</v>
      </c>
      <c r="E23" s="33">
        <f t="shared" si="9"/>
        <v>341</v>
      </c>
      <c r="F23" s="53">
        <f t="shared" si="9"/>
        <v>302</v>
      </c>
      <c r="G23" s="53">
        <f t="shared" si="9"/>
        <v>302</v>
      </c>
      <c r="H23" s="33">
        <f t="shared" si="9"/>
        <v>336</v>
      </c>
      <c r="I23" s="33">
        <f t="shared" si="9"/>
        <v>350</v>
      </c>
      <c r="J23" s="75">
        <f>J8+J22</f>
        <v>135261</v>
      </c>
      <c r="K23" s="76">
        <f t="shared" si="4"/>
        <v>94.0809968847352</v>
      </c>
      <c r="L23" s="31">
        <f>H23*3.4/F23</f>
        <v>3.782781456953642</v>
      </c>
      <c r="M23" s="54">
        <f>(M8+M22)/2</f>
        <v>3.4188888888888886</v>
      </c>
      <c r="N23" s="55">
        <f>D23/B23*100</f>
        <v>16.195761856710394</v>
      </c>
      <c r="O23" s="55">
        <v>13.5</v>
      </c>
      <c r="P23" s="56">
        <f>P22+P8</f>
        <v>310</v>
      </c>
      <c r="Q23" s="33">
        <f>Q22+Q8</f>
        <v>95</v>
      </c>
      <c r="R23" s="33">
        <f>R22+R8</f>
        <v>40</v>
      </c>
      <c r="S23" s="33">
        <f>S8+S22</f>
        <v>120</v>
      </c>
      <c r="T23" s="33">
        <f>T8+T22</f>
        <v>26</v>
      </c>
      <c r="U23" s="33">
        <f>U8+U22</f>
        <v>135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25000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40</v>
      </c>
      <c r="B24" s="20" t="s">
        <v>51</v>
      </c>
      <c r="C24" s="21"/>
      <c r="D24" s="121">
        <f>D23-E23</f>
        <v>-20</v>
      </c>
      <c r="E24" s="122"/>
      <c r="F24" s="121">
        <f>F23-G23</f>
        <v>0</v>
      </c>
      <c r="G24" s="122"/>
      <c r="H24" s="123">
        <f>H23-I23</f>
        <v>-14</v>
      </c>
      <c r="I24" s="124"/>
      <c r="J24" s="78"/>
      <c r="K24" s="77"/>
      <c r="L24" s="22"/>
      <c r="M24" s="22"/>
      <c r="N24" s="22"/>
      <c r="O24" s="22"/>
      <c r="P24" s="23"/>
      <c r="Q24" s="24" t="s">
        <v>70</v>
      </c>
      <c r="R24" s="24" t="s">
        <v>71</v>
      </c>
      <c r="S24" s="24" t="s">
        <v>72</v>
      </c>
      <c r="T24" s="24" t="s">
        <v>67</v>
      </c>
      <c r="U24" s="24" t="s">
        <v>68</v>
      </c>
      <c r="V24" s="24"/>
      <c r="W24" s="25">
        <v>500</v>
      </c>
      <c r="X24" s="26">
        <v>22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26050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32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29</v>
      </c>
      <c r="M26" s="1" t="s">
        <v>33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30</v>
      </c>
      <c r="O29" s="2" t="s">
        <v>31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35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35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35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35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35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35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35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35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35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35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35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35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35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35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35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35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35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35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35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35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35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35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35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35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35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35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35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35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35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35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35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35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35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35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35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35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35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35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35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35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35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35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35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35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35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35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35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35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35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35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35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35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35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35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35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35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35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35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35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35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35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35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35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35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35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35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35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35</v>
      </c>
    </row>
    <row r="236" spans="2:24">
      <c r="C236" s="7" t="s">
        <v>35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2024-12-09T03:25:02Z</cp:lastPrinted>
  <dcterms:created xsi:type="dcterms:W3CDTF">2020-08-31T08:55:27Z</dcterms:created>
  <dcterms:modified xsi:type="dcterms:W3CDTF">2024-12-09T03:31:42Z</dcterms:modified>
</cp:coreProperties>
</file>