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<sst xmlns="http://schemas.openxmlformats.org/spreadsheetml/2006/main" count="232" uniqueCount="78">
  <si>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</si>
  <si>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</si>
  <si>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</si>
  <si>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</si>
  <si>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</si>
  <si>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</si>
  <si>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</si>
  <si>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</si>
  <si>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</si>
  <si>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</si>
  <si>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</si>
  <si>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</si>
  <si>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</si>
  <si>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</si>
  <si>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</si>
  <si>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</si>
  <si>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</si>
  <si>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</si>
  <si>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</si>
  <si>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</si>
  <si>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</si>
  <si>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</si>
  <si>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</si>
  <si>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</si>
  <si>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</si>
  <si>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</si>
  <si>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</si>
  <si>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</si>
  <si>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</si>
  <si>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</si>
  <si>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</si>
  <si>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</si>
  <si>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</si>
  <si>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</si>
  <si>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</si>
  <si>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</si>
  <si>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</si>
  <si>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</si>
  <si>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</si>
  <si>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</si>
  <si>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</si>
  <si>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</si>
  <si>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</si>
  <si>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</si>
  <si>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</si>
  <si>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</si>
  <si>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</si>
  <si>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</si>
  <si>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</si>
  <si>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</si>
  <si>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</si>
  <si>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</si>
  <si>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</si>
  <si>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</si>
  <si>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</si>
  <si>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5</t>
  </si>
  <si>
    <t>телок с 01.10.24</t>
  </si>
  <si>
    <t>27</t>
  </si>
  <si>
    <t>88</t>
  </si>
  <si>
    <t>7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</si>
  <si>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</si>
  <si>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</si>
  <si>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</si>
  <si>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</si>
  <si>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</si>
  <si>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</si>
  <si>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</si>
  <si>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</si>
  <si>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6</t>
  </si>
  <si>
    <t>10</t>
  </si>
  <si>
    <t>142</t>
  </si>
  <si>
    <t>43</t>
  </si>
  <si>
    <t>83</t>
  </si>
  <si>
    <t>78</t>
  </si>
  <si>
    <t>% жира</t>
  </si>
  <si>
    <t>3,68</t>
  </si>
  <si>
    <t xml:space="preserve">на 1 ф.к.кг </t>
  </si>
  <si>
    <t xml:space="preserve">СВОДКА ПО НАДОЮ МОЛОКА ЗА  18.12.2024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</si>
</sst>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Q22" sqref="Q2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45</v>
      </c>
      <c r="D4" s="128" t="s">
        <v>2</v>
      </c>
      <c r="E4" s="129"/>
      <c r="F4" s="129"/>
      <c r="G4" s="129"/>
      <c r="H4" s="129"/>
      <c r="I4" s="130"/>
      <c r="J4" s="123" t="s">
        <v>49</v>
      </c>
      <c r="K4" s="131" t="s">
        <v>3</v>
      </c>
      <c r="L4" s="123" t="s">
        <v>74</v>
      </c>
      <c r="M4" s="123" t="s">
        <v>4</v>
      </c>
      <c r="N4" s="138" t="s">
        <v>76</v>
      </c>
      <c r="O4" s="139"/>
      <c r="P4" s="123" t="s">
        <v>34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62</v>
      </c>
      <c r="X4" s="149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38</v>
      </c>
    </row>
    <row r="5" spans="1:192" ht="53.25" customHeight="1" thickBot="1">
      <c r="A5" s="124"/>
      <c r="B5" s="126"/>
      <c r="C5" s="127"/>
      <c r="D5" s="136" t="s">
        <v>46</v>
      </c>
      <c r="E5" s="137"/>
      <c r="F5" s="136" t="s">
        <v>47</v>
      </c>
      <c r="G5" s="137"/>
      <c r="H5" s="136" t="s">
        <v>48</v>
      </c>
      <c r="I5" s="137"/>
      <c r="J5" s="124"/>
      <c r="K5" s="132"/>
      <c r="L5" s="124"/>
      <c r="M5" s="124"/>
      <c r="N5" s="95" t="s">
        <v>50</v>
      </c>
      <c r="O5" s="95" t="s">
        <v>40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56</v>
      </c>
      <c r="V5" s="132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89544</v>
      </c>
      <c r="D6" s="30">
        <v>250</v>
      </c>
      <c r="E6" s="30">
        <v>246</v>
      </c>
      <c r="F6" s="30">
        <v>240</v>
      </c>
      <c r="G6" s="30">
        <v>226</v>
      </c>
      <c r="H6" s="30">
        <v>264</v>
      </c>
      <c r="I6" s="30">
        <v>261</v>
      </c>
      <c r="J6" s="63">
        <v>94780</v>
      </c>
      <c r="K6" s="80">
        <v>93</v>
      </c>
      <c r="L6" s="31">
        <v>3.85</v>
      </c>
      <c r="M6" s="81" t="s">
        <v>75</v>
      </c>
      <c r="N6" s="32">
        <f>D6/B6*100</f>
        <v>25.773195876288657</v>
      </c>
      <c r="O6" s="64">
        <v>25.4</v>
      </c>
      <c r="P6" s="30">
        <f>H6</f>
        <v>264</v>
      </c>
      <c r="Q6" s="82">
        <v>151</v>
      </c>
      <c r="R6" s="83" t="s">
        <v>73</v>
      </c>
      <c r="S6" s="65">
        <v>132</v>
      </c>
      <c r="T6" s="66">
        <v>56</v>
      </c>
      <c r="U6" s="84">
        <v>161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11300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92048</v>
      </c>
      <c r="D8" s="90">
        <f t="shared" si="0"/>
        <v>250</v>
      </c>
      <c r="E8" s="33">
        <f t="shared" si="0"/>
        <v>256</v>
      </c>
      <c r="F8" s="33">
        <f>F6+F7</f>
        <v>240</v>
      </c>
      <c r="G8" s="33">
        <f t="shared" si="0"/>
        <v>234</v>
      </c>
      <c r="H8" s="33">
        <f t="shared" si="0"/>
        <v>264</v>
      </c>
      <c r="I8" s="33">
        <f t="shared" si="0"/>
        <v>270</v>
      </c>
      <c r="J8" s="88">
        <f t="shared" si="0"/>
        <v>96981</v>
      </c>
      <c r="K8" s="91">
        <f>F8/D8*100</f>
        <v>96</v>
      </c>
      <c r="L8" s="31">
        <f>L6</f>
        <v>3.85</v>
      </c>
      <c r="M8" s="92">
        <f>(M6+M7)/1</f>
        <v>3.68</v>
      </c>
      <c r="N8" s="93">
        <f>D8/B8*100</f>
        <v>25.773195876288657</v>
      </c>
      <c r="O8" s="93">
        <v>21</v>
      </c>
      <c r="P8" s="33">
        <f t="shared" ref="P8:U8" si="1">P6+P7</f>
        <v>264</v>
      </c>
      <c r="Q8" s="33">
        <f t="shared" si="1"/>
        <v>151</v>
      </c>
      <c r="R8" s="33">
        <f t="shared" si="1"/>
        <v>78</v>
      </c>
      <c r="S8" s="33">
        <f>S6+S7</f>
        <v>132</v>
      </c>
      <c r="T8" s="33">
        <f>T6</f>
        <v>56</v>
      </c>
      <c r="U8" s="33">
        <f t="shared" si="1"/>
        <v>161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14398</v>
      </c>
      <c r="D9" s="65">
        <v>22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12982</v>
      </c>
      <c r="K9" s="91">
        <v>95</v>
      </c>
      <c r="L9" s="31">
        <v>3.6</v>
      </c>
      <c r="M9" s="104">
        <v>3.26</v>
      </c>
      <c r="N9" s="93">
        <f>D9/B9*100</f>
        <v>11</v>
      </c>
      <c r="O9" s="64">
        <v>5.9</v>
      </c>
      <c r="P9" s="30">
        <f t="shared" ref="P9:P12" si="2">H9</f>
        <v>20</v>
      </c>
      <c r="Q9" s="82">
        <v>5</v>
      </c>
      <c r="R9" s="71" t="s">
        <v>55</v>
      </c>
      <c r="S9" s="71" t="s">
        <v>68</v>
      </c>
      <c r="T9" s="72"/>
      <c r="U9" s="105"/>
      <c r="V9" s="85"/>
      <c r="W9" s="71" t="s">
        <v>63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4700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5021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4794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>
        <v>2</v>
      </c>
      <c r="R10" s="110"/>
      <c r="S10" s="24" t="s">
        <v>60</v>
      </c>
      <c r="T10" s="111" t="s">
        <v>68</v>
      </c>
      <c r="U10" s="112" t="s">
        <v>69</v>
      </c>
      <c r="V10" s="85"/>
      <c r="W10" s="24" t="s">
        <v>64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10746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10395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>H11</f>
        <v>27</v>
      </c>
      <c r="Q11" s="115">
        <v>20</v>
      </c>
      <c r="R11" s="24"/>
      <c r="S11" s="24" t="s">
        <v>61</v>
      </c>
      <c r="T11" s="111" t="s">
        <v>69</v>
      </c>
      <c r="U11" s="111" t="s">
        <v>69</v>
      </c>
      <c r="V11" s="24"/>
      <c r="W11" s="24" t="s">
        <v>65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7900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4522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4225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27</v>
      </c>
      <c r="T12" s="72"/>
      <c r="U12" s="72"/>
      <c r="V12" s="71"/>
      <c r="W12" s="71" t="s">
        <v>66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5470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4978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15</v>
      </c>
      <c r="R14" s="71"/>
      <c r="S14" s="71" t="s">
        <v>59</v>
      </c>
      <c r="T14" s="72"/>
      <c r="U14" s="72"/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0.75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651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651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1774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1384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1509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1205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1330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1056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45421</v>
      </c>
      <c r="D22" s="40">
        <f>D9+D10+D11+D12+D13+D14+D15+D16+D17+D18+D19+D20+D21</f>
        <v>82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41670</v>
      </c>
      <c r="K22" s="37">
        <f t="shared" si="4"/>
        <v>90.243902439024396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8.1027667984189726</v>
      </c>
      <c r="O22" s="42">
        <v>6.5</v>
      </c>
      <c r="P22" s="30">
        <f>P21+P20+P19+P18+P17+P16+P15+P14+P13+P12+P11+P10+P9</f>
        <v>79</v>
      </c>
      <c r="Q22" s="30">
        <f t="shared" ref="Q22:U22" si="8">Q21+Q20+Q19+Q18+Q17+Q16+Q15+Q14+Q13+Q12+Q11+Q10+Q9</f>
        <v>42</v>
      </c>
      <c r="R22" s="30">
        <f t="shared" si="8"/>
        <v>5</v>
      </c>
      <c r="S22" s="30">
        <f t="shared" si="8"/>
        <v>29</v>
      </c>
      <c r="T22" s="30">
        <f t="shared" si="8"/>
        <v>16</v>
      </c>
      <c r="U22" s="30">
        <f t="shared" si="8"/>
        <v>20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137469</v>
      </c>
      <c r="D23" s="33">
        <f t="shared" ref="D23:I23" si="9">D22+D8</f>
        <v>332</v>
      </c>
      <c r="E23" s="33">
        <f t="shared" si="9"/>
        <v>341</v>
      </c>
      <c r="F23" s="53">
        <f t="shared" si="9"/>
        <v>314</v>
      </c>
      <c r="G23" s="53">
        <f t="shared" si="9"/>
        <v>302</v>
      </c>
      <c r="H23" s="33">
        <f t="shared" si="9"/>
        <v>343</v>
      </c>
      <c r="I23" s="33">
        <f t="shared" si="9"/>
        <v>345</v>
      </c>
      <c r="J23" s="75">
        <f>J8+J22</f>
        <v>138651</v>
      </c>
      <c r="K23" s="76">
        <f t="shared" si="4"/>
        <v>94.578313253012041</v>
      </c>
      <c r="L23" s="31">
        <f>H23*3.4/F23</f>
        <v>3.7140127388535031</v>
      </c>
      <c r="M23" s="54">
        <f>(M8+M22)/2</f>
        <v>3.403888888888889</v>
      </c>
      <c r="N23" s="55">
        <f>D23/B23*100</f>
        <v>16.750756811301713</v>
      </c>
      <c r="O23" s="55">
        <v>13.5</v>
      </c>
      <c r="P23" s="56">
        <f>P22+P8</f>
        <v>343</v>
      </c>
      <c r="Q23" s="33">
        <f>Q22+Q8</f>
        <v>193</v>
      </c>
      <c r="R23" s="33">
        <f>R22+R8</f>
        <v>83</v>
      </c>
      <c r="S23" s="33">
        <f>S8+S22</f>
        <v>161</v>
      </c>
      <c r="T23" s="33">
        <f>T8+T22</f>
        <v>72</v>
      </c>
      <c r="U23" s="33">
        <f>U8+U22</f>
        <v>181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40">
        <f>D23-E23</f>
        <v>-9</v>
      </c>
      <c r="E24" s="141"/>
      <c r="F24" s="140">
        <f>F23-G23</f>
        <v>12</v>
      </c>
      <c r="G24" s="141"/>
      <c r="H24" s="142">
        <f>H23-I23</f>
        <v>-2</v>
      </c>
      <c r="I24" s="143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71</v>
      </c>
      <c r="S24" s="24" t="s">
        <v>72</v>
      </c>
      <c r="T24" s="24" t="s">
        <v>57</v>
      </c>
      <c r="U24" s="24" t="s">
        <v>58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26750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2024-12-19T03:31:13Z</cp:lastPrinted>
  <dcterms:created xsi:type="dcterms:W3CDTF">2020-08-31T08:55:27Z</dcterms:created>
  <dcterms:modified xsi:type="dcterms:W3CDTF">2024-12-19T03:31:28Z</dcterms:modified>
</cp:coreProperties>
</file>