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<sst xmlns="http://schemas.openxmlformats.org/spreadsheetml/2006/main" count="234" uniqueCount="77">
  <si>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</si>
  <si>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</si>
  <si>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</si>
  <si>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</si>
  <si>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</si>
  <si>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</si>
  <si>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</si>
  <si>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</si>
  <si>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</si>
  <si>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</si>
  <si>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</si>
  <si>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</si>
  <si>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</si>
  <si>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</si>
  <si>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</si>
  <si>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</si>
  <si>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</si>
  <si>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</si>
  <si>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</si>
  <si>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</si>
  <si>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</si>
  <si>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</si>
  <si>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</si>
  <si>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</si>
  <si>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</si>
  <si>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</si>
  <si>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</si>
  <si>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</si>
  <si>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</si>
  <si>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</si>
  <si>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</si>
  <si>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</si>
  <si>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</si>
  <si>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</si>
  <si>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</si>
  <si>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</si>
  <si>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</si>
  <si>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</si>
  <si>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</si>
  <si>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</si>
  <si>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</si>
  <si>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</si>
  <si>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</si>
  <si>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</si>
  <si>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</si>
  <si>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</si>
  <si>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</si>
  <si>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</si>
  <si>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</si>
  <si>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</si>
  <si>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</si>
  <si>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</si>
  <si>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</si>
  <si>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</si>
  <si>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телок с 01.10.24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</si>
  <si>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</si>
  <si>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</si>
  <si>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</si>
  <si>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</si>
  <si>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</si>
  <si>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</si>
  <si>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</si>
  <si>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</si>
  <si>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</si>
  <si>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</si>
  <si>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% жира</t>
  </si>
  <si>
    <t xml:space="preserve">на 1 ф.к.кг </t>
  </si>
  <si>
    <t>37</t>
  </si>
  <si>
    <t>98</t>
  </si>
  <si>
    <t xml:space="preserve">СВОДКА ПО НАДОЮ МОЛОКА ЗА  22.12.2024 года </t>
  </si>
  <si>
    <t>8</t>
  </si>
  <si>
    <t>ИП Сараев В.П.</t>
  </si>
  <si>
    <t>178</t>
  </si>
  <si>
    <t>58</t>
  </si>
  <si>
    <t>132</t>
  </si>
  <si>
    <t>3,7</t>
  </si>
  <si>
    <t>96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</si>
</sst>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14" sqref="P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69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44</v>
      </c>
      <c r="D4" s="128" t="s">
        <v>2</v>
      </c>
      <c r="E4" s="129"/>
      <c r="F4" s="129"/>
      <c r="G4" s="129"/>
      <c r="H4" s="129"/>
      <c r="I4" s="130"/>
      <c r="J4" s="123" t="s">
        <v>48</v>
      </c>
      <c r="K4" s="131" t="s">
        <v>3</v>
      </c>
      <c r="L4" s="123" t="s">
        <v>65</v>
      </c>
      <c r="M4" s="123" t="s">
        <v>4</v>
      </c>
      <c r="N4" s="138" t="s">
        <v>66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57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45</v>
      </c>
      <c r="E5" s="137"/>
      <c r="F5" s="136" t="s">
        <v>46</v>
      </c>
      <c r="G5" s="137"/>
      <c r="H5" s="136" t="s">
        <v>47</v>
      </c>
      <c r="I5" s="137"/>
      <c r="J5" s="124"/>
      <c r="K5" s="132"/>
      <c r="L5" s="124"/>
      <c r="M5" s="124"/>
      <c r="N5" s="95" t="s">
        <v>49</v>
      </c>
      <c r="O5" s="95" t="s">
        <v>39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54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90609</v>
      </c>
      <c r="D6" s="30">
        <v>253</v>
      </c>
      <c r="E6" s="30">
        <v>248</v>
      </c>
      <c r="F6" s="30">
        <v>241</v>
      </c>
      <c r="G6" s="30">
        <v>232</v>
      </c>
      <c r="H6" s="30">
        <v>273</v>
      </c>
      <c r="I6" s="30">
        <v>274</v>
      </c>
      <c r="J6" s="63">
        <v>95883</v>
      </c>
      <c r="K6" s="80">
        <v>92</v>
      </c>
      <c r="L6" s="31">
        <v>3.8</v>
      </c>
      <c r="M6" s="81" t="s">
        <v>75</v>
      </c>
      <c r="N6" s="32">
        <f>D6/B6*100</f>
        <v>26.082474226804127</v>
      </c>
      <c r="O6" s="64">
        <v>25.6</v>
      </c>
      <c r="P6" s="30">
        <f>H6</f>
        <v>273</v>
      </c>
      <c r="Q6" s="82">
        <v>178</v>
      </c>
      <c r="R6" s="83" t="s">
        <v>76</v>
      </c>
      <c r="S6" s="65">
        <v>192</v>
      </c>
      <c r="T6" s="66">
        <v>88</v>
      </c>
      <c r="U6" s="84">
        <v>193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11500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53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93113</v>
      </c>
      <c r="D8" s="90">
        <f t="shared" si="0"/>
        <v>253</v>
      </c>
      <c r="E8" s="33">
        <f t="shared" si="0"/>
        <v>258</v>
      </c>
      <c r="F8" s="33">
        <f>F6+F7</f>
        <v>241</v>
      </c>
      <c r="G8" s="33">
        <f t="shared" si="0"/>
        <v>240</v>
      </c>
      <c r="H8" s="33">
        <f t="shared" si="0"/>
        <v>273</v>
      </c>
      <c r="I8" s="33">
        <f t="shared" si="0"/>
        <v>283</v>
      </c>
      <c r="J8" s="88">
        <f t="shared" si="0"/>
        <v>98084</v>
      </c>
      <c r="K8" s="91">
        <f>F8/D8*100</f>
        <v>95.256916996047437</v>
      </c>
      <c r="L8" s="31">
        <f>L6</f>
        <v>3.8</v>
      </c>
      <c r="M8" s="92">
        <f>(M6+M7)/1</f>
        <v>3.7</v>
      </c>
      <c r="N8" s="93">
        <f>D8/B8*100</f>
        <v>26.082474226804127</v>
      </c>
      <c r="O8" s="93">
        <v>21.1</v>
      </c>
      <c r="P8" s="33">
        <f t="shared" ref="P8:U8" si="1">P6+P7</f>
        <v>273</v>
      </c>
      <c r="Q8" s="33">
        <f t="shared" si="1"/>
        <v>178</v>
      </c>
      <c r="R8" s="33">
        <f t="shared" si="1"/>
        <v>96</v>
      </c>
      <c r="S8" s="33">
        <f>S6+S7</f>
        <v>192</v>
      </c>
      <c r="T8" s="33">
        <f>T6</f>
        <v>88</v>
      </c>
      <c r="U8" s="33">
        <f t="shared" si="1"/>
        <v>193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13400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102">
        <v>14486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13062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8</v>
      </c>
      <c r="R9" s="71" t="s">
        <v>70</v>
      </c>
      <c r="S9" s="71" t="s">
        <v>70</v>
      </c>
      <c r="T9" s="72" t="s">
        <v>64</v>
      </c>
      <c r="U9" s="105" t="s">
        <v>64</v>
      </c>
      <c r="V9" s="85"/>
      <c r="W9" s="71" t="s">
        <v>58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4700</v>
      </c>
      <c r="DH9" s="67"/>
      <c r="DI9" s="68"/>
      <c r="DJ9" s="28"/>
      <c r="DL9" s="106"/>
    </row>
    <row r="10" spans="1:192" ht="21.75" customHeight="1" thickBot="1">
      <c r="A10" s="70" t="s">
        <v>27</v>
      </c>
      <c r="B10" s="102">
        <v>118</v>
      </c>
      <c r="C10" s="102">
        <v>5057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4834</v>
      </c>
      <c r="K10" s="37">
        <f>F10/D10*100</f>
        <v>100</v>
      </c>
      <c r="L10" s="31">
        <v>3.8</v>
      </c>
      <c r="M10" s="73" t="s">
        <v>25</v>
      </c>
      <c r="N10" s="32">
        <f>D10/B10*100</f>
        <v>7.6271186440677967</v>
      </c>
      <c r="O10" s="108">
        <v>7.3</v>
      </c>
      <c r="P10" s="30">
        <f>H10</f>
        <v>10</v>
      </c>
      <c r="Q10" s="109">
        <v>2</v>
      </c>
      <c r="R10" s="110"/>
      <c r="S10" s="24" t="s">
        <v>55</v>
      </c>
      <c r="T10" s="111" t="s">
        <v>63</v>
      </c>
      <c r="U10" s="112" t="s">
        <v>64</v>
      </c>
      <c r="V10" s="85"/>
      <c r="W10" s="24" t="s">
        <v>59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10854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10503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41</v>
      </c>
      <c r="N11" s="32">
        <f>D11/B11*100</f>
        <v>15</v>
      </c>
      <c r="O11" s="64">
        <v>17.2</v>
      </c>
      <c r="P11" s="30">
        <f>H11</f>
        <v>27</v>
      </c>
      <c r="Q11" s="115">
        <v>26</v>
      </c>
      <c r="R11" s="24"/>
      <c r="S11" s="24" t="s">
        <v>56</v>
      </c>
      <c r="T11" s="111" t="s">
        <v>64</v>
      </c>
      <c r="U11" s="111" t="s">
        <v>64</v>
      </c>
      <c r="V11" s="24"/>
      <c r="W11" s="24" t="s">
        <v>60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8000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4554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4253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26</v>
      </c>
      <c r="T12" s="72"/>
      <c r="U12" s="72"/>
      <c r="V12" s="71"/>
      <c r="W12" s="71" t="s">
        <v>61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5510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5014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17</v>
      </c>
      <c r="R14" s="71"/>
      <c r="S14" s="71" t="s">
        <v>64</v>
      </c>
      <c r="T14" s="72"/>
      <c r="U14" s="72"/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52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53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42</v>
      </c>
      <c r="B16" s="62">
        <v>24</v>
      </c>
      <c r="C16" s="62">
        <v>655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655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53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71</v>
      </c>
      <c r="B17" s="63">
        <v>51</v>
      </c>
      <c r="C17" s="63">
        <v>1781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1391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53</v>
      </c>
      <c r="S17" s="71"/>
      <c r="T17" s="72"/>
      <c r="U17" s="120"/>
      <c r="V17" s="71"/>
      <c r="W17" s="71" t="s">
        <v>53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36</v>
      </c>
      <c r="B18" s="63">
        <v>60</v>
      </c>
      <c r="C18" s="63">
        <v>1517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1213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53</v>
      </c>
      <c r="S18" s="71"/>
      <c r="T18" s="72"/>
      <c r="U18" s="72"/>
      <c r="V18" s="71"/>
      <c r="W18" s="71" t="s">
        <v>53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35</v>
      </c>
      <c r="B19" s="63">
        <v>40</v>
      </c>
      <c r="C19" s="63">
        <v>1334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1060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53</v>
      </c>
      <c r="S19" s="71"/>
      <c r="T19" s="72"/>
      <c r="U19" s="72"/>
      <c r="V19" s="71"/>
      <c r="W19" s="71" t="s">
        <v>53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51</v>
      </c>
      <c r="B22" s="39">
        <f>B9+B10+B11+B12+B13+B14+B15+B16+B17+B18+B19+B20+B21</f>
        <v>968</v>
      </c>
      <c r="C22" s="39">
        <f>C9+C10+C11+C12+C13+C14+C15+C16+C17+C18+C19+C20+C21</f>
        <v>45748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73</v>
      </c>
      <c r="G22" s="40">
        <f>G21+G20+G19+G18+G17+G16+G15+G14+G13+G12+G11+G10+G9</f>
        <v>68</v>
      </c>
      <c r="H22" s="40">
        <f>H21+H20+H19+H18+H17+H16+H15+H14+H13+H12+H11+H10+H9</f>
        <v>78</v>
      </c>
      <c r="I22" s="40">
        <f>I21+I20+I19+I18+I17+I16+I15+I14+I13+I12+I11+I10+I9</f>
        <v>75</v>
      </c>
      <c r="J22" s="39">
        <f>J21+J20+J19+J18+J17+J16+J15+J14+J13+J12+J11+J10+J9</f>
        <v>41985</v>
      </c>
      <c r="K22" s="37">
        <f t="shared" si="4"/>
        <v>90.123456790123456</v>
      </c>
      <c r="L22" s="31">
        <f>H22*3.4/F22</f>
        <v>3.6328767123287671</v>
      </c>
      <c r="M22" s="41">
        <f>(M9+M10+M11+M12+M14+M15+M16+M17+M18+M19)/9</f>
        <v>3.1277777777777778</v>
      </c>
      <c r="N22" s="32">
        <f t="shared" si="6"/>
        <v>8.3677685950413228</v>
      </c>
      <c r="O22" s="42">
        <v>6.5</v>
      </c>
      <c r="P22" s="30">
        <f>P21+P20+P19+P18+P17+P16+P15+P14+P13+P12+P11+P10+P9</f>
        <v>78</v>
      </c>
      <c r="Q22" s="30">
        <f t="shared" ref="Q22:U22" si="8">Q21+Q20+Q19+Q18+Q17+Q16+Q15+Q14+Q13+Q12+Q11+Q10+Q9</f>
        <v>53</v>
      </c>
      <c r="R22" s="30">
        <f t="shared" si="8"/>
        <v>8</v>
      </c>
      <c r="S22" s="30">
        <f t="shared" si="8"/>
        <v>34</v>
      </c>
      <c r="T22" s="30">
        <f t="shared" si="8"/>
        <v>26</v>
      </c>
      <c r="U22" s="30">
        <f t="shared" si="8"/>
        <v>30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12700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49</v>
      </c>
      <c r="B23" s="52">
        <f>B22+B8</f>
        <v>1938</v>
      </c>
      <c r="C23" s="35">
        <f>C8+C22</f>
        <v>138861</v>
      </c>
      <c r="D23" s="33">
        <f t="shared" ref="D23:I23" si="9">D22+D8</f>
        <v>334</v>
      </c>
      <c r="E23" s="33">
        <f t="shared" si="9"/>
        <v>343</v>
      </c>
      <c r="F23" s="53">
        <f t="shared" si="9"/>
        <v>314</v>
      </c>
      <c r="G23" s="53">
        <f t="shared" si="9"/>
        <v>308</v>
      </c>
      <c r="H23" s="33">
        <f t="shared" si="9"/>
        <v>351</v>
      </c>
      <c r="I23" s="33">
        <f t="shared" si="9"/>
        <v>358</v>
      </c>
      <c r="J23" s="75">
        <f>J8+J22</f>
        <v>140069</v>
      </c>
      <c r="K23" s="76">
        <f t="shared" si="4"/>
        <v>94.011976047904184</v>
      </c>
      <c r="L23" s="31">
        <f>H23*3.4/F23</f>
        <v>3.8006369426751587</v>
      </c>
      <c r="M23" s="54">
        <f>(M8+M22)/2</f>
        <v>3.4138888888888888</v>
      </c>
      <c r="N23" s="55">
        <f>D23/B23*100</f>
        <v>17.234262125902994</v>
      </c>
      <c r="O23" s="55">
        <v>13.6</v>
      </c>
      <c r="P23" s="56">
        <f>P22+P8</f>
        <v>351</v>
      </c>
      <c r="Q23" s="33">
        <f>Q22+Q8</f>
        <v>231</v>
      </c>
      <c r="R23" s="33">
        <f>R22+R8</f>
        <v>104</v>
      </c>
      <c r="S23" s="33">
        <f>S8+S22</f>
        <v>226</v>
      </c>
      <c r="T23" s="33">
        <f>T8+T22</f>
        <v>114</v>
      </c>
      <c r="U23" s="33">
        <f>U8+U22</f>
        <v>223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26100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50</v>
      </c>
      <c r="C24" s="21"/>
      <c r="D24" s="140">
        <f>D23-E23</f>
        <v>-9</v>
      </c>
      <c r="E24" s="141"/>
      <c r="F24" s="140">
        <f>F23-G23</f>
        <v>6</v>
      </c>
      <c r="G24" s="141"/>
      <c r="H24" s="142">
        <f>H23-I23</f>
        <v>-7</v>
      </c>
      <c r="I24" s="143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74</v>
      </c>
      <c r="T24" s="24" t="s">
        <v>67</v>
      </c>
      <c r="U24" s="24" t="s">
        <v>68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27550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2024-12-23T03:46:22Z</cp:lastPrinted>
  <dcterms:created xsi:type="dcterms:W3CDTF">2020-08-31T08:55:27Z</dcterms:created>
  <dcterms:modified xsi:type="dcterms:W3CDTF">2024-12-23T03:53:35Z</dcterms:modified>
</cp:coreProperties>
</file>