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<sst xmlns="http://schemas.openxmlformats.org/spreadsheetml/2006/main" count="239" uniqueCount="82">
  <si>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</si>
  <si>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</si>
  <si>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</si>
  <si>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</si>
  <si>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</si>
  <si>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</si>
  <si>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</si>
  <si>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</si>
  <si>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</si>
  <si>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</si>
  <si>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</si>
  <si>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</si>
  <si>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</si>
  <si>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</si>
  <si>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</si>
  <si>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</si>
  <si>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</si>
  <si>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</si>
  <si>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</si>
  <si>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</si>
  <si>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</si>
  <si>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</si>
  <si>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</si>
  <si>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</si>
  <si>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</si>
  <si>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</si>
  <si>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</si>
  <si>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</si>
  <si>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</si>
  <si>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</si>
  <si>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</si>
  <si>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</si>
  <si>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</si>
  <si>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</si>
  <si>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</si>
  <si>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</si>
  <si>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</si>
  <si>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</si>
  <si>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</si>
  <si>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</si>
  <si>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</si>
  <si>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</si>
  <si>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</si>
  <si>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</si>
  <si>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</si>
  <si>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</si>
  <si>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</si>
  <si>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</si>
  <si>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</si>
  <si>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</si>
  <si>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</si>
  <si>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</si>
  <si>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</si>
  <si>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</si>
  <si>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</si>
  <si>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</si>
  <si>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</si>
  <si>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</si>
  <si>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</si>
  <si>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</si>
  <si>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</si>
  <si>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</si>
  <si>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</si>
  <si>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</si>
  <si>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</si>
  <si>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</si>
  <si>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</si>
  <si>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</si>
  <si>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</si>
  <si>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</si>
  <si>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</si>
  <si>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</si>
  <si>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46</t>
  </si>
  <si>
    <t>66</t>
  </si>
  <si>
    <t>17</t>
  </si>
  <si>
    <t>32</t>
  </si>
  <si>
    <t xml:space="preserve">СВОДКА ПО НАДОЮ МОЛОКА ЗА  26.01.2025 года </t>
  </si>
  <si>
    <t>186</t>
  </si>
  <si>
    <t>176</t>
  </si>
  <si>
    <t>37</t>
  </si>
  <si>
    <t>143</t>
  </si>
  <si>
    <t>3,55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</si>
</sst>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23" sqref="N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7365</v>
      </c>
      <c r="D6" s="30">
        <v>277</v>
      </c>
      <c r="E6" s="30">
        <v>270</v>
      </c>
      <c r="F6" s="30">
        <v>268</v>
      </c>
      <c r="G6" s="30">
        <v>259</v>
      </c>
      <c r="H6" s="30">
        <v>310</v>
      </c>
      <c r="I6" s="30">
        <v>291</v>
      </c>
      <c r="J6" s="63">
        <v>7955</v>
      </c>
      <c r="K6" s="80">
        <v>92</v>
      </c>
      <c r="L6" s="31">
        <v>3.9</v>
      </c>
      <c r="M6" s="81" t="s">
        <v>81</v>
      </c>
      <c r="N6" s="32">
        <f>D6/B6*100</f>
        <v>28.556701030927833</v>
      </c>
      <c r="O6" s="64">
        <v>27.8</v>
      </c>
      <c r="P6" s="30">
        <f>H6</f>
        <v>310</v>
      </c>
      <c r="Q6" s="82">
        <v>141</v>
      </c>
      <c r="R6" s="83" t="s">
        <v>73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800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7365</v>
      </c>
      <c r="D8" s="90">
        <f t="shared" si="0"/>
        <v>277</v>
      </c>
      <c r="E8" s="33">
        <f t="shared" si="0"/>
        <v>281</v>
      </c>
      <c r="F8" s="33">
        <f>F6+F7</f>
        <v>268</v>
      </c>
      <c r="G8" s="33">
        <f t="shared" si="0"/>
        <v>268</v>
      </c>
      <c r="H8" s="33">
        <f t="shared" si="0"/>
        <v>310</v>
      </c>
      <c r="I8" s="33">
        <f t="shared" si="0"/>
        <v>301</v>
      </c>
      <c r="J8" s="88">
        <f t="shared" si="0"/>
        <v>7955</v>
      </c>
      <c r="K8" s="91">
        <f>F8/D8*100</f>
        <v>96.750902527075809</v>
      </c>
      <c r="L8" s="31">
        <f>L6</f>
        <v>3.9</v>
      </c>
      <c r="M8" s="92">
        <f>(M6+M7)/1</f>
        <v>3.55</v>
      </c>
      <c r="N8" s="93">
        <f>D8/B8*100</f>
        <v>28.556701030927833</v>
      </c>
      <c r="O8" s="93">
        <v>23</v>
      </c>
      <c r="P8" s="33">
        <f t="shared" ref="P8:U8" si="1">P6+P7</f>
        <v>310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572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566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6</v>
      </c>
      <c r="R9" s="71" t="s">
        <v>63</v>
      </c>
      <c r="S9" s="71" t="s">
        <v>68</v>
      </c>
      <c r="T9" s="72" t="s">
        <v>74</v>
      </c>
      <c r="U9" s="101" t="s">
        <v>75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272</v>
      </c>
      <c r="D10" s="103">
        <v>11</v>
      </c>
      <c r="E10" s="103">
        <v>10</v>
      </c>
      <c r="F10" s="103">
        <v>10</v>
      </c>
      <c r="G10" s="103">
        <v>9</v>
      </c>
      <c r="H10" s="103">
        <v>11</v>
      </c>
      <c r="I10" s="65">
        <v>9</v>
      </c>
      <c r="J10" s="63">
        <v>272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8.6999999999999993</v>
      </c>
      <c r="P10" s="30">
        <f>H10</f>
        <v>11</v>
      </c>
      <c r="Q10" s="105">
        <v>8</v>
      </c>
      <c r="R10" s="106" t="s">
        <v>59</v>
      </c>
      <c r="S10" s="24" t="s">
        <v>68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862</v>
      </c>
      <c r="D11" s="103">
        <v>36</v>
      </c>
      <c r="E11" s="103">
        <v>27</v>
      </c>
      <c r="F11" s="103">
        <v>33</v>
      </c>
      <c r="G11" s="103">
        <v>24</v>
      </c>
      <c r="H11" s="103">
        <v>34</v>
      </c>
      <c r="I11" s="65">
        <v>27</v>
      </c>
      <c r="J11" s="63">
        <v>810</v>
      </c>
      <c r="K11" s="37">
        <f>F11/D11*100</f>
        <v>91.666666666666657</v>
      </c>
      <c r="L11" s="31">
        <f t="shared" ref="L11:L19" si="3">H11*3.4/F11</f>
        <v>3.5030303030303029</v>
      </c>
      <c r="M11" s="73" t="s">
        <v>41</v>
      </c>
      <c r="N11" s="32">
        <f>D11/B11*100</f>
        <v>20</v>
      </c>
      <c r="O11" s="64">
        <v>15.8</v>
      </c>
      <c r="P11" s="30">
        <f>H11</f>
        <v>34</v>
      </c>
      <c r="Q11" s="111">
        <v>20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300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214</v>
      </c>
      <c r="D12" s="65">
        <v>10</v>
      </c>
      <c r="E12" s="65">
        <v>12</v>
      </c>
      <c r="F12" s="65">
        <v>9</v>
      </c>
      <c r="G12" s="65">
        <v>11</v>
      </c>
      <c r="H12" s="65">
        <v>9</v>
      </c>
      <c r="I12" s="65">
        <v>11</v>
      </c>
      <c r="J12" s="63">
        <v>189</v>
      </c>
      <c r="K12" s="37">
        <f t="shared" ref="K12:K23" si="4">F12/D12*100</f>
        <v>90</v>
      </c>
      <c r="L12" s="31">
        <f t="shared" si="3"/>
        <v>3.4</v>
      </c>
      <c r="M12" s="73" t="s">
        <v>17</v>
      </c>
      <c r="N12" s="32">
        <f>D12/B12*100</f>
        <v>9.0909090909090917</v>
      </c>
      <c r="O12" s="64">
        <v>10.9</v>
      </c>
      <c r="P12" s="30">
        <f t="shared" si="2"/>
        <v>9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260</v>
      </c>
      <c r="D14" s="65">
        <v>10</v>
      </c>
      <c r="E14" s="65">
        <v>15</v>
      </c>
      <c r="F14" s="65">
        <v>9</v>
      </c>
      <c r="G14" s="65">
        <v>13</v>
      </c>
      <c r="H14" s="65">
        <v>9</v>
      </c>
      <c r="I14" s="65">
        <v>13</v>
      </c>
      <c r="J14" s="63">
        <v>234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8.1</v>
      </c>
      <c r="P14" s="30">
        <f>H14</f>
        <v>9</v>
      </c>
      <c r="Q14" s="30">
        <v>13</v>
      </c>
      <c r="R14" s="71"/>
      <c r="S14" s="71" t="s">
        <v>74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26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26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61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60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29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29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5.6</v>
      </c>
      <c r="P19" s="119">
        <f t="shared" si="7"/>
        <v>2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2322</v>
      </c>
      <c r="D22" s="40">
        <f>D9+D10+D11+D12+D13+D14+D15+D16+D17+D18+D19+D20+D21</f>
        <v>96</v>
      </c>
      <c r="E22" s="40">
        <f>E9+E10+E11+E12+E13+E14+E15+E16+E17+E18+E19+E20+E21</f>
        <v>112</v>
      </c>
      <c r="F22" s="40">
        <f>F9+F10+F11+F12+F14+F15+F16+F17+F18+F19</f>
        <v>85</v>
      </c>
      <c r="G22" s="40">
        <f>G21+G20+G19+G18+G17+G16+G15+G14+G13+G12+G11+G10+G9</f>
        <v>96</v>
      </c>
      <c r="H22" s="40">
        <f>H21+H20+H19+H18+H17+H16+H15+H14+H13+H12+H11+H10+H9</f>
        <v>90</v>
      </c>
      <c r="I22" s="40">
        <f>I21+I20+I19+I18+I17+I16+I15+I14+I13+I12+I11+I10+I9</f>
        <v>103</v>
      </c>
      <c r="J22" s="39">
        <f>J21+J20+J19+J18+J17+J16+J15+J14+J13+J12+J11+J10+J9</f>
        <v>2212</v>
      </c>
      <c r="K22" s="37">
        <f t="shared" si="4"/>
        <v>88.541666666666657</v>
      </c>
      <c r="L22" s="31">
        <f>H22*3.4/F22</f>
        <v>3.6</v>
      </c>
      <c r="M22" s="41">
        <f>(M9+M10+M11+M12+M14+M15+M16+M17+M18+M19)/9</f>
        <v>3.1655555555555557</v>
      </c>
      <c r="N22" s="32">
        <f t="shared" si="6"/>
        <v>10.0418410041841</v>
      </c>
      <c r="O22" s="42">
        <v>9.1999999999999993</v>
      </c>
      <c r="P22" s="30">
        <f>P21+P20+P19+P18+P17+P16+P15+P14+P13+P12+P11+P10+P9</f>
        <v>90</v>
      </c>
      <c r="Q22" s="30">
        <f t="shared" ref="Q22:U22" si="8">Q21+Q20+Q19+Q18+Q17+Q16+Q15+Q14+Q13+Q12+Q11+Q10+Q9</f>
        <v>62</v>
      </c>
      <c r="R22" s="30">
        <f t="shared" si="8"/>
        <v>6</v>
      </c>
      <c r="S22" s="30">
        <f t="shared" si="8"/>
        <v>50</v>
      </c>
      <c r="T22" s="30">
        <f t="shared" si="8"/>
        <v>31</v>
      </c>
      <c r="U22" s="30">
        <f t="shared" si="8"/>
        <v>66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9687</v>
      </c>
      <c r="D23" s="33">
        <f t="shared" ref="D23:I23" si="9">D22+D8</f>
        <v>373</v>
      </c>
      <c r="E23" s="33">
        <f t="shared" si="9"/>
        <v>393</v>
      </c>
      <c r="F23" s="53">
        <f t="shared" si="9"/>
        <v>353</v>
      </c>
      <c r="G23" s="53">
        <f t="shared" si="9"/>
        <v>364</v>
      </c>
      <c r="H23" s="33">
        <f t="shared" si="9"/>
        <v>400</v>
      </c>
      <c r="I23" s="33">
        <f t="shared" si="9"/>
        <v>404</v>
      </c>
      <c r="J23" s="75">
        <f>J8+J22</f>
        <v>10167</v>
      </c>
      <c r="K23" s="76">
        <f t="shared" si="4"/>
        <v>94.638069705093827</v>
      </c>
      <c r="L23" s="31">
        <f>H23*3.4/F23</f>
        <v>3.8526912181303117</v>
      </c>
      <c r="M23" s="54">
        <f>(M8+M22)/2</f>
        <v>3.3577777777777778</v>
      </c>
      <c r="N23" s="55">
        <f>D23/B23*100</f>
        <v>19.366562824506751</v>
      </c>
      <c r="O23" s="55">
        <v>16.100000000000001</v>
      </c>
      <c r="P23" s="56">
        <f>P22+P8</f>
        <v>400</v>
      </c>
      <c r="Q23" s="33">
        <f>Q22+Q8</f>
        <v>203</v>
      </c>
      <c r="R23" s="33">
        <f>R22+R8</f>
        <v>72</v>
      </c>
      <c r="S23" s="33">
        <f>S8+S22</f>
        <v>196</v>
      </c>
      <c r="T23" s="33">
        <f>T8+T22</f>
        <v>106</v>
      </c>
      <c r="U23" s="33">
        <f>U8+U22</f>
        <v>344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-20</v>
      </c>
      <c r="E24" s="122"/>
      <c r="F24" s="121">
        <f>F23-G23</f>
        <v>-11</v>
      </c>
      <c r="G24" s="122"/>
      <c r="H24" s="123">
        <f>H23-I23</f>
        <v>-4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72</v>
      </c>
      <c r="S24" s="24" t="s">
        <v>78</v>
      </c>
      <c r="T24" s="24" t="s">
        <v>79</v>
      </c>
      <c r="U24" s="24" t="s">
        <v>80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2025-01-27T03:27:01Z</cp:lastPrinted>
  <dcterms:created xsi:type="dcterms:W3CDTF">2020-08-31T08:55:27Z</dcterms:created>
  <dcterms:modified xsi:type="dcterms:W3CDTF">2025-01-27T03:27:05Z</dcterms:modified>
</cp:coreProperties>
</file>