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B1F4E961-4C5E-4377-8C29-164BDC3BF43B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Лист1" sheetId="4" r:id="rId1"/>
  </sheets>
  <calcPr calcId="191029"/>
</workbook>
</file>

<file path=xl/calcChain.xml><?xml version="1.0" encoding="utf-8"?>
<calcChain xmlns="http://schemas.openxmlformats.org/spreadsheetml/2006/main">
  <c r="N32" i="4" l="1"/>
  <c r="M32" i="4"/>
  <c r="I32" i="4"/>
  <c r="H32" i="4"/>
  <c r="N31" i="4"/>
  <c r="N30" i="4" s="1"/>
  <c r="M31" i="4"/>
  <c r="M30" i="4" s="1"/>
  <c r="I31" i="4"/>
  <c r="H31" i="4"/>
  <c r="H30" i="4" s="1"/>
  <c r="I30" i="4"/>
  <c r="G20" i="4"/>
  <c r="G18" i="4" s="1"/>
  <c r="G19" i="4"/>
  <c r="N18" i="4"/>
  <c r="M18" i="4"/>
  <c r="L18" i="4"/>
  <c r="K18" i="4"/>
  <c r="J18" i="4"/>
  <c r="I18" i="4"/>
  <c r="H18" i="4"/>
  <c r="G11" i="4"/>
  <c r="N11" i="4"/>
  <c r="M11" i="4"/>
  <c r="I11" i="4"/>
  <c r="H11" i="4"/>
  <c r="M10" i="4"/>
  <c r="I10" i="4"/>
  <c r="I7" i="4" s="1"/>
  <c r="J6" i="4"/>
  <c r="K6" i="4"/>
  <c r="M7" i="4"/>
  <c r="H8" i="4"/>
  <c r="H6" i="4" s="1"/>
  <c r="I8" i="4"/>
  <c r="M8" i="4"/>
  <c r="G8" i="4" s="1"/>
  <c r="N8" i="4"/>
  <c r="N6" i="4" s="1"/>
  <c r="G10" i="4"/>
  <c r="I6" i="4" l="1"/>
  <c r="G7" i="4"/>
  <c r="G6" i="4" s="1"/>
  <c r="M6" i="4"/>
  <c r="G31" i="4" l="1"/>
  <c r="L29" i="4"/>
  <c r="K29" i="4"/>
  <c r="J29" i="4"/>
  <c r="J26" i="4" s="1"/>
  <c r="I29" i="4"/>
  <c r="I27" i="4" s="1"/>
  <c r="J28" i="4"/>
  <c r="J25" i="4" s="1"/>
  <c r="I28" i="4"/>
  <c r="I25" i="4"/>
  <c r="G35" i="4"/>
  <c r="G34" i="4"/>
  <c r="Q33" i="4"/>
  <c r="N33" i="4"/>
  <c r="M33" i="4"/>
  <c r="L33" i="4"/>
  <c r="K33" i="4"/>
  <c r="J33" i="4"/>
  <c r="I33" i="4"/>
  <c r="H33" i="4"/>
  <c r="G33" i="4" s="1"/>
  <c r="G17" i="4"/>
  <c r="G16" i="4"/>
  <c r="G15" i="4" s="1"/>
  <c r="Q15" i="4"/>
  <c r="N15" i="4"/>
  <c r="M15" i="4"/>
  <c r="L15" i="4"/>
  <c r="K15" i="4"/>
  <c r="J15" i="4"/>
  <c r="I15" i="4"/>
  <c r="H15" i="4"/>
  <c r="G13" i="4"/>
  <c r="N12" i="4"/>
  <c r="M12" i="4"/>
  <c r="L12" i="4"/>
  <c r="K12" i="4"/>
  <c r="J12" i="4"/>
  <c r="I12" i="4"/>
  <c r="H12" i="4"/>
  <c r="G12" i="4"/>
  <c r="J27" i="4" l="1"/>
  <c r="I26" i="4"/>
  <c r="K9" i="4"/>
  <c r="G28" i="4"/>
  <c r="M27" i="4"/>
  <c r="G25" i="4"/>
  <c r="M9" i="4"/>
  <c r="J24" i="4"/>
  <c r="I9" i="4"/>
  <c r="J9" i="4"/>
  <c r="G32" i="4"/>
  <c r="G30" i="4"/>
  <c r="N9" i="4"/>
  <c r="I24" i="4" l="1"/>
  <c r="M24" i="4"/>
  <c r="G27" i="4"/>
  <c r="G29" i="4"/>
  <c r="L9" i="4" l="1"/>
  <c r="G22" i="4"/>
  <c r="G24" i="4"/>
  <c r="G26" i="4"/>
  <c r="G21" i="4" l="1"/>
  <c r="G23" i="4"/>
  <c r="H9" i="4" l="1"/>
  <c r="G9" i="4"/>
</calcChain>
</file>

<file path=xl/sharedStrings.xml><?xml version="1.0" encoding="utf-8"?>
<sst xmlns="http://schemas.openxmlformats.org/spreadsheetml/2006/main" count="125" uniqueCount="29">
  <si>
    <t xml:space="preserve">Управление архитектуры, строительства и ЖКХ Администрации 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</si>
  <si>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</si>
  <si>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</si>
  <si>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</si>
  <si>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 xml:space="preserve"> к постановлению Администрации Большереченского  </t>
  </si>
  <si>
    <t>муниципального района Омской области</t>
  </si>
  <si>
    <t>от __________________ № _________</t>
  </si>
  <si>
    <t xml:space="preserve">Приложение  № 2 </t>
  </si>
  <si>
    <t>72.10</t>
  </si>
  <si>
    <t>Мероприятие 5.1.1.2.10: Кадастровые работы по подготовке технического плана, работы по выполнению графического описания местоположения  границ публичного сервитута по объекту капитального строительства "Строительство межпоселкового водопровода р.п. Большеречье - микрорайон "Южный Форпост" - с. Шипицыно"</t>
  </si>
  <si>
    <t>%</t>
  </si>
  <si>
    <t>Подготовка технического плана, выполнение графического описания местоположения границ публичного сервитута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</si>
  <si>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</si>
  <si>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х</t>
  </si>
  <si>
    <t>Мероприятие 4.1: Подготовка документов территориального планирования Большереченского муниципального района Омской области, в том числе внесение изменений в такие документы и разработка на их основании документации по планировке территории</t>
  </si>
  <si>
    <t>Мероприятие 4.1.1: Внесение изменений в схему территориального планирования Большереченского муниципального района Омской области</t>
  </si>
  <si>
    <t>Уровень обновления СТП</t>
  </si>
  <si>
    <t>Мероприятие 4.1.2: Подготовка генеральных планов мунципальных образований Большереченского муниципального района Омской области, в том числе внеение изменений в такие планы</t>
  </si>
  <si>
    <t>Подготовка генеральных планов</t>
  </si>
  <si>
    <t>шт.</t>
  </si>
  <si>
    <t>Мероприятие 4.1.5: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</si>
  <si>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генеральных планов и правил землепользования</t>
  </si>
  <si>
    <t>Основное мероприятие 5: Создание условий для обеспечения граждан доступными и качественными жилищно-жилищно-коммунальными услугами в Большереченском муниципальном районе Омской области</t>
  </si>
  <si>
    <t>Мероприятие 5.1: Строительство и реконструкция объектов водоснабжения и водоотведения</t>
  </si>
  <si>
    <t>Уровень обеспеченности жилищного фонда водопроводами</t>
  </si>
  <si>
    <t>70.1</t>
  </si>
  <si>
    <t>Мероприятие 5.1.1: 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 муниципальной собственности</t>
  </si>
  <si>
    <t>Мероприятие 5.1.1.2: Строительство межпоселкового водопровода р.п. Большеречье - микрорайон "Южный Форпост" - с. Шипицыно</t>
  </si>
  <si>
    <t xml:space="preserve">Доля населения, обеспеченного качественной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</si>
</sst>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/>
    </xf>
    <xf numFmtId="0" fontId="2" fillId="2" borderId="0" xfId="0" applyFont="1" applyFill="1"/>
    <xf numFmtId="0" fontId="0" fillId="2" borderId="0" xfId="0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0" fontId="0" fillId="0" borderId="0" xfId="0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E35"/>
  <sheetViews>
    <sheetView tabSelected="1" topLeftCell="F16" zoomScale="115" zoomScaleNormal="115" zoomScaleSheetLayoutView="100" workbookViewId="0">
      <selection activeCell="X18" sqref="X18:X20"/>
    </sheetView>
  </sheetViews>
  <sheetFormatPr defaultRowHeight="15" x14ac:dyDescent="0.25"/>
  <cols>
    <col min="1" max="1" width="7.85546875" style="2" customWidth="1"/>
    <col min="2" max="2" width="32.42578125" style="2" customWidth="1"/>
    <col min="3" max="4" width="10.7109375" style="2" bestFit="1" customWidth="1"/>
    <col min="5" max="5" width="14.5703125" style="2" customWidth="1"/>
    <col min="6" max="6" width="21.85546875" style="2" customWidth="1"/>
    <col min="7" max="7" width="13.140625" style="2" customWidth="1"/>
    <col min="8" max="8" width="13.140625" style="1" customWidth="1"/>
    <col min="9" max="9" width="12.28515625" style="1" customWidth="1"/>
    <col min="10" max="14" width="12.7109375" style="1" customWidth="1"/>
    <col min="15" max="15" width="12.85546875" style="2" customWidth="1"/>
    <col min="16" max="24" width="9.140625" style="2"/>
  </cols>
  <sheetData>
    <row r="1" spans="1:369" ht="23.45" customHeight="1" x14ac:dyDescent="0.3">
      <c r="M1" s="32" t="s">
        <v>7</v>
      </c>
      <c r="N1" s="33"/>
      <c r="O1" s="33"/>
      <c r="P1" s="33"/>
      <c r="Q1" s="33"/>
      <c r="R1" s="33"/>
      <c r="S1" s="33"/>
      <c r="T1" s="33"/>
      <c r="U1" s="33"/>
      <c r="V1" s="33"/>
      <c r="W1" s="33"/>
      <c r="X1" s="34"/>
    </row>
    <row r="2" spans="1:369" ht="20.25" customHeight="1" x14ac:dyDescent="0.3">
      <c r="L2" s="4"/>
      <c r="M2" s="32" t="s">
        <v>4</v>
      </c>
      <c r="N2" s="32"/>
      <c r="O2" s="32"/>
      <c r="P2" s="32"/>
      <c r="Q2" s="32"/>
      <c r="R2" s="32"/>
      <c r="S2" s="32"/>
      <c r="T2" s="32"/>
      <c r="U2" s="32"/>
      <c r="V2" s="32"/>
      <c r="W2" s="32"/>
      <c r="X2" s="35"/>
    </row>
    <row r="3" spans="1:369" ht="20.25" customHeight="1" x14ac:dyDescent="0.3">
      <c r="L3" s="4"/>
      <c r="M3" s="32" t="s">
        <v>5</v>
      </c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</row>
    <row r="4" spans="1:369" ht="20.25" customHeight="1" x14ac:dyDescent="0.3">
      <c r="L4" s="4"/>
      <c r="M4" s="36" t="s">
        <v>6</v>
      </c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</row>
    <row r="5" spans="1:369" ht="20.25" customHeight="1" x14ac:dyDescent="0.3">
      <c r="L5" s="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69" s="7" customFormat="1" ht="42.75" customHeight="1" x14ac:dyDescent="0.25">
      <c r="A6" s="17">
        <v>61</v>
      </c>
      <c r="B6" s="23" t="s">
        <v>12</v>
      </c>
      <c r="C6" s="17">
        <v>2020</v>
      </c>
      <c r="D6" s="17">
        <v>2026</v>
      </c>
      <c r="E6" s="23" t="s">
        <v>0</v>
      </c>
      <c r="F6" s="9" t="s">
        <v>1</v>
      </c>
      <c r="G6" s="10">
        <f>SUM(G7:G8)</f>
        <v>4051709</v>
      </c>
      <c r="H6" s="10">
        <f t="shared" ref="H6:N6" si="0">SUM(H7:H8)</f>
        <v>300000</v>
      </c>
      <c r="I6" s="10">
        <f t="shared" si="0"/>
        <v>0</v>
      </c>
      <c r="J6" s="10">
        <f t="shared" si="0"/>
        <v>2125000</v>
      </c>
      <c r="K6" s="10">
        <f t="shared" si="0"/>
        <v>671709</v>
      </c>
      <c r="L6" s="10">
        <v>200000</v>
      </c>
      <c r="M6" s="10">
        <f t="shared" si="0"/>
        <v>355000</v>
      </c>
      <c r="N6" s="10">
        <f t="shared" si="0"/>
        <v>400000</v>
      </c>
      <c r="O6" s="17" t="s">
        <v>13</v>
      </c>
      <c r="P6" s="17" t="s">
        <v>13</v>
      </c>
      <c r="Q6" s="17" t="s">
        <v>13</v>
      </c>
      <c r="R6" s="17" t="s">
        <v>13</v>
      </c>
      <c r="S6" s="17" t="s">
        <v>13</v>
      </c>
      <c r="T6" s="17" t="s">
        <v>13</v>
      </c>
      <c r="U6" s="17" t="s">
        <v>13</v>
      </c>
      <c r="V6" s="17" t="s">
        <v>13</v>
      </c>
      <c r="W6" s="17" t="s">
        <v>13</v>
      </c>
      <c r="X6" s="17" t="s">
        <v>13</v>
      </c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</row>
    <row r="7" spans="1:369" s="7" customFormat="1" ht="42" customHeight="1" x14ac:dyDescent="0.25">
      <c r="A7" s="18"/>
      <c r="B7" s="24"/>
      <c r="C7" s="18"/>
      <c r="D7" s="18"/>
      <c r="E7" s="24"/>
      <c r="F7" s="9" t="s">
        <v>2</v>
      </c>
      <c r="G7" s="10">
        <f>SUM(H7:N7)</f>
        <v>2060000</v>
      </c>
      <c r="H7" s="10">
        <v>300000</v>
      </c>
      <c r="I7" s="10">
        <f t="shared" ref="H7:N8" si="1">SUM(I10)</f>
        <v>0</v>
      </c>
      <c r="J7" s="10">
        <v>415000</v>
      </c>
      <c r="K7" s="10">
        <v>390000</v>
      </c>
      <c r="L7" s="10">
        <v>200000</v>
      </c>
      <c r="M7" s="10">
        <f>355000</f>
        <v>355000</v>
      </c>
      <c r="N7" s="10">
        <v>400000</v>
      </c>
      <c r="O7" s="18" t="s">
        <v>13</v>
      </c>
      <c r="P7" s="18" t="s">
        <v>13</v>
      </c>
      <c r="Q7" s="18" t="s">
        <v>13</v>
      </c>
      <c r="R7" s="18" t="s">
        <v>13</v>
      </c>
      <c r="S7" s="18" t="s">
        <v>13</v>
      </c>
      <c r="T7" s="18" t="s">
        <v>13</v>
      </c>
      <c r="U7" s="18" t="s">
        <v>13</v>
      </c>
      <c r="V7" s="18" t="s">
        <v>13</v>
      </c>
      <c r="W7" s="18" t="s">
        <v>13</v>
      </c>
      <c r="X7" s="18" t="s">
        <v>13</v>
      </c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</row>
    <row r="8" spans="1:369" s="7" customFormat="1" ht="33.75" x14ac:dyDescent="0.25">
      <c r="A8" s="19"/>
      <c r="B8" s="25"/>
      <c r="C8" s="19"/>
      <c r="D8" s="19"/>
      <c r="E8" s="25"/>
      <c r="F8" s="9" t="s">
        <v>3</v>
      </c>
      <c r="G8" s="10">
        <f>SUM(H8:N8)</f>
        <v>1991709</v>
      </c>
      <c r="H8" s="10">
        <f t="shared" si="1"/>
        <v>0</v>
      </c>
      <c r="I8" s="10">
        <f t="shared" si="1"/>
        <v>0</v>
      </c>
      <c r="J8" s="10">
        <v>1710000</v>
      </c>
      <c r="K8" s="10">
        <v>281709</v>
      </c>
      <c r="L8" s="10">
        <v>0</v>
      </c>
      <c r="M8" s="10">
        <f t="shared" si="1"/>
        <v>0</v>
      </c>
      <c r="N8" s="10">
        <f t="shared" si="1"/>
        <v>0</v>
      </c>
      <c r="O8" s="19" t="s">
        <v>13</v>
      </c>
      <c r="P8" s="19" t="s">
        <v>13</v>
      </c>
      <c r="Q8" s="19" t="s">
        <v>13</v>
      </c>
      <c r="R8" s="19" t="s">
        <v>13</v>
      </c>
      <c r="S8" s="19" t="s">
        <v>13</v>
      </c>
      <c r="T8" s="19" t="s">
        <v>13</v>
      </c>
      <c r="U8" s="19" t="s">
        <v>13</v>
      </c>
      <c r="V8" s="19" t="s">
        <v>13</v>
      </c>
      <c r="W8" s="19" t="s">
        <v>13</v>
      </c>
      <c r="X8" s="19" t="s">
        <v>13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</row>
    <row r="9" spans="1:369" s="8" customFormat="1" ht="22.5" customHeight="1" x14ac:dyDescent="0.25">
      <c r="A9" s="17">
        <v>62</v>
      </c>
      <c r="B9" s="23" t="s">
        <v>14</v>
      </c>
      <c r="C9" s="17">
        <v>2020</v>
      </c>
      <c r="D9" s="17">
        <v>2026</v>
      </c>
      <c r="E9" s="23" t="s">
        <v>0</v>
      </c>
      <c r="F9" s="9" t="s">
        <v>1</v>
      </c>
      <c r="G9" s="10">
        <f>SUM(G10:G11)</f>
        <v>4051709</v>
      </c>
      <c r="H9" s="10">
        <f t="shared" ref="H9:N9" si="2">SUM(H10:H11)</f>
        <v>300000</v>
      </c>
      <c r="I9" s="10">
        <f t="shared" si="2"/>
        <v>0</v>
      </c>
      <c r="J9" s="10">
        <f t="shared" si="2"/>
        <v>2125000</v>
      </c>
      <c r="K9" s="10">
        <f t="shared" si="2"/>
        <v>671709</v>
      </c>
      <c r="L9" s="10">
        <f t="shared" si="2"/>
        <v>200000</v>
      </c>
      <c r="M9" s="10">
        <f t="shared" si="2"/>
        <v>355000</v>
      </c>
      <c r="N9" s="10">
        <f t="shared" si="2"/>
        <v>400000</v>
      </c>
      <c r="O9" s="17" t="s">
        <v>13</v>
      </c>
      <c r="P9" s="17" t="s">
        <v>13</v>
      </c>
      <c r="Q9" s="17" t="s">
        <v>13</v>
      </c>
      <c r="R9" s="17" t="s">
        <v>13</v>
      </c>
      <c r="S9" s="17" t="s">
        <v>13</v>
      </c>
      <c r="T9" s="17" t="s">
        <v>13</v>
      </c>
      <c r="U9" s="17" t="s">
        <v>13</v>
      </c>
      <c r="V9" s="17" t="s">
        <v>13</v>
      </c>
      <c r="W9" s="17" t="s">
        <v>13</v>
      </c>
      <c r="X9" s="17" t="s">
        <v>13</v>
      </c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</row>
    <row r="10" spans="1:369" s="8" customFormat="1" ht="45" x14ac:dyDescent="0.25">
      <c r="A10" s="18"/>
      <c r="B10" s="24"/>
      <c r="C10" s="18"/>
      <c r="D10" s="18"/>
      <c r="E10" s="24"/>
      <c r="F10" s="9" t="s">
        <v>2</v>
      </c>
      <c r="G10" s="10">
        <f>SUM(H10:N10)</f>
        <v>2060000</v>
      </c>
      <c r="H10" s="10">
        <v>300000</v>
      </c>
      <c r="I10" s="10">
        <f t="shared" ref="I10" si="3">SUM(I13)</f>
        <v>0</v>
      </c>
      <c r="J10" s="10">
        <v>415000</v>
      </c>
      <c r="K10" s="10">
        <v>390000</v>
      </c>
      <c r="L10" s="10">
        <v>200000</v>
      </c>
      <c r="M10" s="10">
        <f>355000</f>
        <v>355000</v>
      </c>
      <c r="N10" s="10">
        <v>400000</v>
      </c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</row>
    <row r="11" spans="1:369" s="8" customFormat="1" ht="33.75" x14ac:dyDescent="0.25">
      <c r="A11" s="19"/>
      <c r="B11" s="25"/>
      <c r="C11" s="19"/>
      <c r="D11" s="19"/>
      <c r="E11" s="25"/>
      <c r="F11" s="9" t="s">
        <v>3</v>
      </c>
      <c r="G11" s="10">
        <f>SUM(H11:N11)</f>
        <v>1991709</v>
      </c>
      <c r="H11" s="10">
        <f t="shared" ref="H11:I11" si="4">SUM(H14)</f>
        <v>0</v>
      </c>
      <c r="I11" s="10">
        <f t="shared" si="4"/>
        <v>0</v>
      </c>
      <c r="J11" s="10">
        <v>1710000</v>
      </c>
      <c r="K11" s="10">
        <v>281709</v>
      </c>
      <c r="L11" s="10">
        <v>0</v>
      </c>
      <c r="M11" s="10">
        <f t="shared" ref="M11:N11" si="5">SUM(M14)</f>
        <v>0</v>
      </c>
      <c r="N11" s="10">
        <f t="shared" si="5"/>
        <v>0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</row>
    <row r="12" spans="1:369" s="8" customFormat="1" ht="22.5" customHeight="1" x14ac:dyDescent="0.25">
      <c r="A12" s="17">
        <v>63</v>
      </c>
      <c r="B12" s="23" t="s">
        <v>15</v>
      </c>
      <c r="C12" s="17">
        <v>2020</v>
      </c>
      <c r="D12" s="17">
        <v>2026</v>
      </c>
      <c r="E12" s="23" t="s">
        <v>0</v>
      </c>
      <c r="F12" s="9" t="s">
        <v>1</v>
      </c>
      <c r="G12" s="10">
        <f>SUM(G13:G14)</f>
        <v>100000</v>
      </c>
      <c r="H12" s="10">
        <f t="shared" ref="H12:M12" si="6">SUM(H13:H14)</f>
        <v>0</v>
      </c>
      <c r="I12" s="10">
        <f t="shared" si="6"/>
        <v>0</v>
      </c>
      <c r="J12" s="10">
        <f t="shared" si="6"/>
        <v>0</v>
      </c>
      <c r="K12" s="10">
        <f t="shared" si="6"/>
        <v>0</v>
      </c>
      <c r="L12" s="10">
        <f t="shared" si="6"/>
        <v>0</v>
      </c>
      <c r="M12" s="10">
        <f t="shared" si="6"/>
        <v>0</v>
      </c>
      <c r="N12" s="10">
        <f>SUM(N13:N14)</f>
        <v>100000</v>
      </c>
      <c r="O12" s="17" t="s">
        <v>16</v>
      </c>
      <c r="P12" s="17" t="s">
        <v>10</v>
      </c>
      <c r="Q12" s="17" t="s">
        <v>13</v>
      </c>
      <c r="R12" s="17">
        <v>0</v>
      </c>
      <c r="S12" s="17">
        <v>0</v>
      </c>
      <c r="T12" s="17">
        <v>100</v>
      </c>
      <c r="U12" s="17">
        <v>0</v>
      </c>
      <c r="V12" s="17">
        <v>0</v>
      </c>
      <c r="W12" s="17">
        <v>0</v>
      </c>
      <c r="X12" s="17">
        <v>100</v>
      </c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</row>
    <row r="13" spans="1:369" s="8" customFormat="1" ht="45" x14ac:dyDescent="0.25">
      <c r="A13" s="18"/>
      <c r="B13" s="24"/>
      <c r="C13" s="18"/>
      <c r="D13" s="18"/>
      <c r="E13" s="24"/>
      <c r="F13" s="9" t="s">
        <v>2</v>
      </c>
      <c r="G13" s="10">
        <f>SUM(H13:N13)</f>
        <v>100000</v>
      </c>
      <c r="H13" s="11">
        <v>0</v>
      </c>
      <c r="I13" s="11">
        <v>0</v>
      </c>
      <c r="J13" s="11">
        <v>0</v>
      </c>
      <c r="K13" s="10">
        <v>0</v>
      </c>
      <c r="L13" s="10">
        <v>0</v>
      </c>
      <c r="M13" s="10">
        <v>0</v>
      </c>
      <c r="N13" s="10">
        <v>100000</v>
      </c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</row>
    <row r="14" spans="1:369" s="8" customFormat="1" ht="33.75" x14ac:dyDescent="0.25">
      <c r="A14" s="19"/>
      <c r="B14" s="25"/>
      <c r="C14" s="19"/>
      <c r="D14" s="19"/>
      <c r="E14" s="25"/>
      <c r="F14" s="9" t="s">
        <v>3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</row>
    <row r="15" spans="1:369" s="8" customFormat="1" ht="22.5" customHeight="1" x14ac:dyDescent="0.25">
      <c r="A15" s="17">
        <v>64</v>
      </c>
      <c r="B15" s="23" t="s">
        <v>17</v>
      </c>
      <c r="C15" s="17">
        <v>2020</v>
      </c>
      <c r="D15" s="17">
        <v>2026</v>
      </c>
      <c r="E15" s="23" t="s">
        <v>0</v>
      </c>
      <c r="F15" s="9" t="s">
        <v>1</v>
      </c>
      <c r="G15" s="10">
        <f>SUM(G16:G17)</f>
        <v>100000</v>
      </c>
      <c r="H15" s="10">
        <f t="shared" ref="H15:N15" si="7">SUM(H16:H17)</f>
        <v>0</v>
      </c>
      <c r="I15" s="10">
        <f t="shared" si="7"/>
        <v>0</v>
      </c>
      <c r="J15" s="10">
        <f t="shared" si="7"/>
        <v>0</v>
      </c>
      <c r="K15" s="10">
        <f t="shared" si="7"/>
        <v>0</v>
      </c>
      <c r="L15" s="10">
        <f t="shared" si="7"/>
        <v>0</v>
      </c>
      <c r="M15" s="10">
        <f t="shared" si="7"/>
        <v>0</v>
      </c>
      <c r="N15" s="10">
        <f t="shared" si="7"/>
        <v>100000</v>
      </c>
      <c r="O15" s="17" t="s">
        <v>18</v>
      </c>
      <c r="P15" s="17" t="s">
        <v>19</v>
      </c>
      <c r="Q15" s="17">
        <f>SUM(R15:X15)</f>
        <v>2</v>
      </c>
      <c r="R15" s="17">
        <v>0</v>
      </c>
      <c r="S15" s="29">
        <v>2</v>
      </c>
      <c r="T15" s="29">
        <v>0</v>
      </c>
      <c r="U15" s="17">
        <v>0</v>
      </c>
      <c r="V15" s="17">
        <v>0</v>
      </c>
      <c r="W15" s="17">
        <v>0</v>
      </c>
      <c r="X15" s="17">
        <v>0</v>
      </c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</row>
    <row r="16" spans="1:369" s="8" customFormat="1" ht="45" x14ac:dyDescent="0.25">
      <c r="A16" s="18"/>
      <c r="B16" s="24"/>
      <c r="C16" s="18"/>
      <c r="D16" s="18"/>
      <c r="E16" s="24"/>
      <c r="F16" s="9" t="s">
        <v>2</v>
      </c>
      <c r="G16" s="10">
        <f>SUM(H16:N16)</f>
        <v>100000</v>
      </c>
      <c r="H16" s="11">
        <v>0</v>
      </c>
      <c r="I16" s="11">
        <v>0</v>
      </c>
      <c r="J16" s="10">
        <v>0</v>
      </c>
      <c r="K16" s="10">
        <v>0</v>
      </c>
      <c r="L16" s="10">
        <v>0</v>
      </c>
      <c r="M16" s="10">
        <v>0</v>
      </c>
      <c r="N16" s="10">
        <v>100000</v>
      </c>
      <c r="O16" s="18"/>
      <c r="P16" s="18"/>
      <c r="Q16" s="18"/>
      <c r="R16" s="18"/>
      <c r="S16" s="30"/>
      <c r="T16" s="30"/>
      <c r="U16" s="18"/>
      <c r="V16" s="18"/>
      <c r="W16" s="18"/>
      <c r="X16" s="18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</row>
    <row r="17" spans="1:369" s="8" customFormat="1" ht="33.75" x14ac:dyDescent="0.25">
      <c r="A17" s="19"/>
      <c r="B17" s="25"/>
      <c r="C17" s="19"/>
      <c r="D17" s="19"/>
      <c r="E17" s="25"/>
      <c r="F17" s="9" t="s">
        <v>3</v>
      </c>
      <c r="G17" s="10">
        <f>SUM(H17:N17)</f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9"/>
      <c r="P17" s="19"/>
      <c r="Q17" s="19"/>
      <c r="R17" s="19"/>
      <c r="S17" s="31"/>
      <c r="T17" s="31"/>
      <c r="U17" s="19"/>
      <c r="V17" s="19"/>
      <c r="W17" s="19"/>
      <c r="X17" s="19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  <c r="IW17" s="13"/>
      <c r="IX17" s="13"/>
      <c r="IY17" s="13"/>
      <c r="IZ17" s="13"/>
      <c r="JA17" s="13"/>
      <c r="JB17" s="13"/>
      <c r="JC17" s="13"/>
      <c r="JD17" s="13"/>
      <c r="JE17" s="13"/>
      <c r="JF17" s="13"/>
      <c r="JG17" s="13"/>
      <c r="JH17" s="13"/>
      <c r="JI17" s="13"/>
      <c r="JJ17" s="13"/>
      <c r="JK17" s="13"/>
      <c r="JL17" s="13"/>
      <c r="JM17" s="13"/>
      <c r="JN17" s="13"/>
      <c r="JO17" s="13"/>
      <c r="JP17" s="13"/>
      <c r="JQ17" s="13"/>
      <c r="JR17" s="13"/>
      <c r="JS17" s="13"/>
      <c r="JT17" s="13"/>
      <c r="JU17" s="13"/>
      <c r="JV17" s="13"/>
      <c r="JW17" s="13"/>
      <c r="JX17" s="13"/>
      <c r="JY17" s="13"/>
      <c r="JZ17" s="13"/>
      <c r="KA17" s="13"/>
      <c r="KB17" s="13"/>
      <c r="KC17" s="13"/>
      <c r="KD17" s="13"/>
      <c r="KE17" s="13"/>
      <c r="KF17" s="13"/>
      <c r="KG17" s="13"/>
      <c r="KH17" s="13"/>
      <c r="KI17" s="13"/>
      <c r="KJ17" s="13"/>
      <c r="KK17" s="13"/>
      <c r="KL17" s="13"/>
      <c r="KM17" s="13"/>
      <c r="KN17" s="13"/>
      <c r="KO17" s="13"/>
      <c r="KP17" s="13"/>
      <c r="KQ17" s="13"/>
      <c r="KR17" s="13"/>
      <c r="KS17" s="13"/>
      <c r="KT17" s="13"/>
      <c r="KU17" s="13"/>
      <c r="KV17" s="13"/>
      <c r="KW17" s="13"/>
      <c r="KX17" s="13"/>
      <c r="KY17" s="13"/>
      <c r="KZ17" s="13"/>
      <c r="LA17" s="13"/>
      <c r="LB17" s="13"/>
      <c r="LC17" s="13"/>
      <c r="LD17" s="13"/>
      <c r="LE17" s="13"/>
      <c r="LF17" s="13"/>
      <c r="LG17" s="13"/>
      <c r="LH17" s="13"/>
      <c r="LI17" s="13"/>
      <c r="LJ17" s="13"/>
      <c r="LK17" s="13"/>
      <c r="LL17" s="13"/>
      <c r="LM17" s="13"/>
      <c r="LN17" s="13"/>
      <c r="LO17" s="13"/>
      <c r="LP17" s="13"/>
      <c r="LQ17" s="13"/>
      <c r="LR17" s="13"/>
      <c r="LS17" s="13"/>
      <c r="LT17" s="13"/>
      <c r="LU17" s="13"/>
      <c r="LV17" s="13"/>
      <c r="LW17" s="13"/>
      <c r="LX17" s="13"/>
      <c r="LY17" s="13"/>
      <c r="LZ17" s="13"/>
      <c r="MA17" s="13"/>
      <c r="MB17" s="13"/>
      <c r="MC17" s="13"/>
      <c r="MD17" s="13"/>
      <c r="ME17" s="13"/>
      <c r="MF17" s="1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13"/>
      <c r="MV17" s="13"/>
      <c r="MW17" s="13"/>
      <c r="MX17" s="13"/>
      <c r="MY17" s="13"/>
      <c r="MZ17" s="13"/>
      <c r="NA17" s="13"/>
      <c r="NB17" s="13"/>
      <c r="NC17" s="13"/>
      <c r="ND17" s="13"/>
      <c r="NE17" s="13"/>
    </row>
    <row r="18" spans="1:369" ht="22.5" customHeight="1" x14ac:dyDescent="0.25">
      <c r="A18" s="17">
        <v>67</v>
      </c>
      <c r="B18" s="23" t="s">
        <v>20</v>
      </c>
      <c r="C18" s="17">
        <v>2020</v>
      </c>
      <c r="D18" s="17">
        <v>2026</v>
      </c>
      <c r="E18" s="23" t="s">
        <v>0</v>
      </c>
      <c r="F18" s="9" t="s">
        <v>1</v>
      </c>
      <c r="G18" s="10">
        <f>SUM(G19:G20)</f>
        <v>2755000</v>
      </c>
      <c r="H18" s="10">
        <f t="shared" ref="H18" si="8">SUM(H19:H20)</f>
        <v>300000</v>
      </c>
      <c r="I18" s="10">
        <f>I19+I20</f>
        <v>0</v>
      </c>
      <c r="J18" s="10">
        <f t="shared" ref="J18:N18" si="9">J19+J20</f>
        <v>1900000</v>
      </c>
      <c r="K18" s="10">
        <f t="shared" si="9"/>
        <v>200000</v>
      </c>
      <c r="L18" s="10">
        <f t="shared" si="9"/>
        <v>200000</v>
      </c>
      <c r="M18" s="10">
        <f t="shared" si="9"/>
        <v>155000</v>
      </c>
      <c r="N18" s="10">
        <f t="shared" si="9"/>
        <v>0</v>
      </c>
      <c r="O18" s="17" t="s">
        <v>21</v>
      </c>
      <c r="P18" s="26" t="s">
        <v>19</v>
      </c>
      <c r="Q18" s="26">
        <v>3</v>
      </c>
      <c r="R18" s="26" t="s">
        <v>13</v>
      </c>
      <c r="S18" s="26">
        <v>0</v>
      </c>
      <c r="T18" s="26">
        <v>1</v>
      </c>
      <c r="U18" s="26">
        <v>0</v>
      </c>
      <c r="V18" s="26">
        <v>1</v>
      </c>
      <c r="W18" s="26">
        <v>1</v>
      </c>
      <c r="X18" s="26">
        <v>0</v>
      </c>
    </row>
    <row r="19" spans="1:369" ht="45" x14ac:dyDescent="0.25">
      <c r="A19" s="18"/>
      <c r="B19" s="24"/>
      <c r="C19" s="18"/>
      <c r="D19" s="18"/>
      <c r="E19" s="24"/>
      <c r="F19" s="9" t="s">
        <v>2</v>
      </c>
      <c r="G19" s="10">
        <f>SUM(H19:N19)</f>
        <v>1045000</v>
      </c>
      <c r="H19" s="12">
        <v>300000</v>
      </c>
      <c r="I19" s="11">
        <v>0</v>
      </c>
      <c r="J19" s="11">
        <v>190000</v>
      </c>
      <c r="K19" s="11">
        <v>200000</v>
      </c>
      <c r="L19" s="11">
        <v>200000</v>
      </c>
      <c r="M19" s="11">
        <v>155000</v>
      </c>
      <c r="N19" s="11">
        <v>0</v>
      </c>
      <c r="O19" s="18"/>
      <c r="P19" s="27"/>
      <c r="Q19" s="27"/>
      <c r="R19" s="27"/>
      <c r="S19" s="27"/>
      <c r="T19" s="27"/>
      <c r="U19" s="27"/>
      <c r="V19" s="27"/>
      <c r="W19" s="27"/>
      <c r="X19" s="27"/>
    </row>
    <row r="20" spans="1:369" ht="33.75" x14ac:dyDescent="0.25">
      <c r="A20" s="19"/>
      <c r="B20" s="25"/>
      <c r="C20" s="19"/>
      <c r="D20" s="19"/>
      <c r="E20" s="25"/>
      <c r="F20" s="9" t="s">
        <v>3</v>
      </c>
      <c r="G20" s="10">
        <f>SUM(H20:N20)</f>
        <v>1710000</v>
      </c>
      <c r="H20" s="10">
        <v>0</v>
      </c>
      <c r="I20" s="10">
        <v>0</v>
      </c>
      <c r="J20" s="10">
        <v>1710000</v>
      </c>
      <c r="K20" s="10">
        <v>0</v>
      </c>
      <c r="L20" s="10">
        <v>0</v>
      </c>
      <c r="M20" s="10">
        <v>0</v>
      </c>
      <c r="N20" s="10">
        <v>0</v>
      </c>
      <c r="O20" s="19"/>
      <c r="P20" s="28"/>
      <c r="Q20" s="28"/>
      <c r="R20" s="28"/>
      <c r="S20" s="28"/>
      <c r="T20" s="28"/>
      <c r="U20" s="28"/>
      <c r="V20" s="28"/>
      <c r="W20" s="28"/>
      <c r="X20" s="28"/>
    </row>
    <row r="21" spans="1:369" ht="22.5" customHeight="1" x14ac:dyDescent="0.25">
      <c r="A21" s="17">
        <v>69</v>
      </c>
      <c r="B21" s="23" t="s">
        <v>22</v>
      </c>
      <c r="C21" s="17">
        <v>2020</v>
      </c>
      <c r="D21" s="17">
        <v>2026</v>
      </c>
      <c r="E21" s="23" t="s">
        <v>0</v>
      </c>
      <c r="F21" s="9" t="s">
        <v>1</v>
      </c>
      <c r="G21" s="10">
        <f t="shared" ref="G21:G29" si="10">SUM(H21:N21)</f>
        <v>464303526.88000005</v>
      </c>
      <c r="H21" s="10">
        <v>84860678.920000002</v>
      </c>
      <c r="I21" s="10">
        <v>20157200</v>
      </c>
      <c r="J21" s="10">
        <v>143751861.75</v>
      </c>
      <c r="K21" s="10">
        <v>74915343.230000004</v>
      </c>
      <c r="L21" s="10">
        <v>109791265.12</v>
      </c>
      <c r="M21" s="10">
        <v>15436088.93</v>
      </c>
      <c r="N21" s="10">
        <v>15391088.93</v>
      </c>
      <c r="O21" s="17" t="s">
        <v>13</v>
      </c>
      <c r="P21" s="26" t="s">
        <v>13</v>
      </c>
      <c r="Q21" s="26" t="s">
        <v>13</v>
      </c>
      <c r="R21" s="26" t="s">
        <v>13</v>
      </c>
      <c r="S21" s="26" t="s">
        <v>13</v>
      </c>
      <c r="T21" s="26" t="s">
        <v>13</v>
      </c>
      <c r="U21" s="26" t="s">
        <v>13</v>
      </c>
      <c r="V21" s="26" t="s">
        <v>13</v>
      </c>
      <c r="W21" s="26" t="s">
        <v>13</v>
      </c>
      <c r="X21" s="26" t="s">
        <v>13</v>
      </c>
    </row>
    <row r="22" spans="1:369" ht="45" x14ac:dyDescent="0.25">
      <c r="A22" s="18"/>
      <c r="B22" s="24"/>
      <c r="C22" s="18"/>
      <c r="D22" s="18"/>
      <c r="E22" s="24"/>
      <c r="F22" s="9" t="s">
        <v>2</v>
      </c>
      <c r="G22" s="10">
        <f t="shared" si="10"/>
        <v>81687568.980000019</v>
      </c>
      <c r="H22" s="10">
        <v>4420340.8499999996</v>
      </c>
      <c r="I22" s="10">
        <v>4028860</v>
      </c>
      <c r="J22" s="10">
        <v>7580232.0300000003</v>
      </c>
      <c r="K22" s="10">
        <v>8930203.3300000001</v>
      </c>
      <c r="L22" s="10">
        <v>31410754.91</v>
      </c>
      <c r="M22" s="10">
        <v>12681088.93</v>
      </c>
      <c r="N22" s="10">
        <v>12636088.93</v>
      </c>
      <c r="O22" s="18"/>
      <c r="P22" s="27"/>
      <c r="Q22" s="27"/>
      <c r="R22" s="27"/>
      <c r="S22" s="27"/>
      <c r="T22" s="27"/>
      <c r="U22" s="27"/>
      <c r="V22" s="27"/>
      <c r="W22" s="27"/>
      <c r="X22" s="27"/>
    </row>
    <row r="23" spans="1:369" ht="33.75" x14ac:dyDescent="0.25">
      <c r="A23" s="19"/>
      <c r="B23" s="25"/>
      <c r="C23" s="19"/>
      <c r="D23" s="19"/>
      <c r="E23" s="25"/>
      <c r="F23" s="9" t="s">
        <v>3</v>
      </c>
      <c r="G23" s="10">
        <f t="shared" si="10"/>
        <v>382615956.99999994</v>
      </c>
      <c r="H23" s="10">
        <v>80440338.069999993</v>
      </c>
      <c r="I23" s="10">
        <v>16128340</v>
      </c>
      <c r="J23" s="10">
        <v>136171629.72</v>
      </c>
      <c r="K23" s="10">
        <v>65985139</v>
      </c>
      <c r="L23" s="10">
        <v>78380510.209999993</v>
      </c>
      <c r="M23" s="10">
        <v>2755000</v>
      </c>
      <c r="N23" s="10">
        <v>2755000</v>
      </c>
      <c r="O23" s="19"/>
      <c r="P23" s="28"/>
      <c r="Q23" s="28"/>
      <c r="R23" s="28"/>
      <c r="S23" s="28"/>
      <c r="T23" s="28"/>
      <c r="U23" s="28"/>
      <c r="V23" s="28"/>
      <c r="W23" s="28"/>
      <c r="X23" s="28"/>
    </row>
    <row r="24" spans="1:369" ht="22.5" customHeight="1" x14ac:dyDescent="0.25">
      <c r="A24" s="17">
        <v>70</v>
      </c>
      <c r="B24" s="23" t="s">
        <v>23</v>
      </c>
      <c r="C24" s="17">
        <v>2020</v>
      </c>
      <c r="D24" s="17">
        <v>2026</v>
      </c>
      <c r="E24" s="23" t="s">
        <v>0</v>
      </c>
      <c r="F24" s="9" t="s">
        <v>1</v>
      </c>
      <c r="G24" s="10">
        <f t="shared" si="10"/>
        <v>177521457.30000001</v>
      </c>
      <c r="H24" s="10">
        <v>1400000</v>
      </c>
      <c r="I24" s="10">
        <f t="shared" ref="I24:M24" si="11">SUM(I25:I26)</f>
        <v>0</v>
      </c>
      <c r="J24" s="10">
        <f t="shared" si="11"/>
        <v>4423080.79</v>
      </c>
      <c r="K24" s="10">
        <v>72371569.069999993</v>
      </c>
      <c r="L24" s="10">
        <v>93481807.439999998</v>
      </c>
      <c r="M24" s="10">
        <f t="shared" si="11"/>
        <v>2945000</v>
      </c>
      <c r="N24" s="10">
        <v>2900000</v>
      </c>
      <c r="O24" s="17" t="s">
        <v>24</v>
      </c>
      <c r="P24" s="17" t="s">
        <v>10</v>
      </c>
      <c r="Q24" s="17" t="s">
        <v>13</v>
      </c>
      <c r="R24" s="17">
        <v>70.599999999999994</v>
      </c>
      <c r="S24" s="17">
        <v>70.599999999999994</v>
      </c>
      <c r="T24" s="17">
        <v>71.3</v>
      </c>
      <c r="U24" s="17">
        <v>71.599999999999994</v>
      </c>
      <c r="V24" s="17">
        <v>71.7</v>
      </c>
      <c r="W24" s="17">
        <v>71.8</v>
      </c>
      <c r="X24" s="17">
        <v>71.900000000000006</v>
      </c>
    </row>
    <row r="25" spans="1:369" ht="45" x14ac:dyDescent="0.25">
      <c r="A25" s="18"/>
      <c r="B25" s="24"/>
      <c r="C25" s="18"/>
      <c r="D25" s="18"/>
      <c r="E25" s="24"/>
      <c r="F25" s="9" t="s">
        <v>2</v>
      </c>
      <c r="G25" s="10">
        <f>SUM(H25:N25)</f>
        <v>24846987.899999999</v>
      </c>
      <c r="H25" s="10">
        <v>56000</v>
      </c>
      <c r="I25" s="10">
        <f t="shared" ref="I25:J26" si="12">I28+I76</f>
        <v>0</v>
      </c>
      <c r="J25" s="10">
        <f t="shared" si="12"/>
        <v>1431080.79</v>
      </c>
      <c r="K25" s="10">
        <v>7323609.8799999999</v>
      </c>
      <c r="L25" s="10">
        <v>15701297.23</v>
      </c>
      <c r="M25" s="10">
        <v>190000</v>
      </c>
      <c r="N25" s="10">
        <v>145000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369" ht="33.75" x14ac:dyDescent="0.25">
      <c r="A26" s="19"/>
      <c r="B26" s="25"/>
      <c r="C26" s="19"/>
      <c r="D26" s="19"/>
      <c r="E26" s="25"/>
      <c r="F26" s="9" t="s">
        <v>3</v>
      </c>
      <c r="G26" s="10">
        <f t="shared" si="10"/>
        <v>152674469.39999998</v>
      </c>
      <c r="H26" s="10">
        <v>1344000</v>
      </c>
      <c r="I26" s="10">
        <f t="shared" si="12"/>
        <v>0</v>
      </c>
      <c r="J26" s="10">
        <f t="shared" si="12"/>
        <v>2992000</v>
      </c>
      <c r="K26" s="10">
        <v>65047959.189999998</v>
      </c>
      <c r="L26" s="10">
        <v>77780510.209999993</v>
      </c>
      <c r="M26" s="10">
        <v>2755000</v>
      </c>
      <c r="N26" s="10">
        <v>2755000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</row>
    <row r="27" spans="1:369" ht="22.5" customHeight="1" x14ac:dyDescent="0.25">
      <c r="A27" s="17" t="s">
        <v>25</v>
      </c>
      <c r="B27" s="23" t="s">
        <v>26</v>
      </c>
      <c r="C27" s="17">
        <v>2020</v>
      </c>
      <c r="D27" s="17">
        <v>2026</v>
      </c>
      <c r="E27" s="23" t="s">
        <v>0</v>
      </c>
      <c r="F27" s="9" t="s">
        <v>1</v>
      </c>
      <c r="G27" s="10">
        <f t="shared" si="10"/>
        <v>171344155.97</v>
      </c>
      <c r="H27" s="10">
        <v>1400000</v>
      </c>
      <c r="I27" s="10">
        <f t="shared" ref="I27:M27" si="13">SUM(I28:I29)</f>
        <v>0</v>
      </c>
      <c r="J27" s="10">
        <f t="shared" si="13"/>
        <v>4423080.79</v>
      </c>
      <c r="K27" s="10">
        <v>68194267.739999995</v>
      </c>
      <c r="L27" s="10">
        <v>91481807.439999998</v>
      </c>
      <c r="M27" s="10">
        <f t="shared" si="13"/>
        <v>2945000</v>
      </c>
      <c r="N27" s="10">
        <v>2900000</v>
      </c>
      <c r="O27" s="17" t="s">
        <v>24</v>
      </c>
      <c r="P27" s="17" t="s">
        <v>10</v>
      </c>
      <c r="Q27" s="17" t="s">
        <v>13</v>
      </c>
      <c r="R27" s="17">
        <v>70.599999999999994</v>
      </c>
      <c r="S27" s="17">
        <v>70.599999999999994</v>
      </c>
      <c r="T27" s="17">
        <v>70.3</v>
      </c>
      <c r="U27" s="17">
        <v>70.599999999999994</v>
      </c>
      <c r="V27" s="17">
        <v>71.3</v>
      </c>
      <c r="W27" s="17">
        <v>71.3</v>
      </c>
      <c r="X27" s="17">
        <v>71</v>
      </c>
    </row>
    <row r="28" spans="1:369" ht="45" x14ac:dyDescent="0.25">
      <c r="A28" s="18"/>
      <c r="B28" s="24"/>
      <c r="C28" s="18"/>
      <c r="D28" s="18"/>
      <c r="E28" s="24"/>
      <c r="F28" s="9" t="s">
        <v>2</v>
      </c>
      <c r="G28" s="10">
        <f t="shared" si="10"/>
        <v>18669686.57</v>
      </c>
      <c r="H28" s="10">
        <v>56000</v>
      </c>
      <c r="I28" s="10">
        <f t="shared" ref="I28:L29" si="14">I31+I34+I64+I67+I70</f>
        <v>0</v>
      </c>
      <c r="J28" s="10">
        <f t="shared" si="14"/>
        <v>1431080.79</v>
      </c>
      <c r="K28" s="10">
        <v>3146308.55</v>
      </c>
      <c r="L28" s="10">
        <v>13701297.23</v>
      </c>
      <c r="M28" s="10">
        <v>190000</v>
      </c>
      <c r="N28" s="10">
        <v>145000</v>
      </c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369" ht="33.75" x14ac:dyDescent="0.25">
      <c r="A29" s="19"/>
      <c r="B29" s="25"/>
      <c r="C29" s="19"/>
      <c r="D29" s="19"/>
      <c r="E29" s="25"/>
      <c r="F29" s="9" t="s">
        <v>3</v>
      </c>
      <c r="G29" s="10">
        <f t="shared" si="10"/>
        <v>152674469.39999998</v>
      </c>
      <c r="H29" s="10">
        <v>1344000</v>
      </c>
      <c r="I29" s="10">
        <f t="shared" si="14"/>
        <v>0</v>
      </c>
      <c r="J29" s="10">
        <f t="shared" si="14"/>
        <v>2992000</v>
      </c>
      <c r="K29" s="10">
        <f t="shared" si="14"/>
        <v>65047959.189999998</v>
      </c>
      <c r="L29" s="10">
        <f t="shared" si="14"/>
        <v>77780510.209999993</v>
      </c>
      <c r="M29" s="10">
        <v>2755000</v>
      </c>
      <c r="N29" s="10">
        <v>2755000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1:369" ht="22.5" customHeight="1" x14ac:dyDescent="0.25">
      <c r="A30" s="17">
        <v>72</v>
      </c>
      <c r="B30" s="20" t="s">
        <v>27</v>
      </c>
      <c r="C30" s="17">
        <v>2021</v>
      </c>
      <c r="D30" s="17">
        <v>2024</v>
      </c>
      <c r="E30" s="23" t="s">
        <v>0</v>
      </c>
      <c r="F30" s="9" t="s">
        <v>1</v>
      </c>
      <c r="G30" s="10">
        <f t="shared" ref="G30:G32" si="15">H30+I30+J30+K30+L30+M30+N30</f>
        <v>164090855.94</v>
      </c>
      <c r="H30" s="10">
        <f>H31+H32</f>
        <v>0</v>
      </c>
      <c r="I30" s="10">
        <f t="shared" ref="I30:N30" si="16">I31+I32</f>
        <v>0</v>
      </c>
      <c r="J30" s="10">
        <v>4423080.79</v>
      </c>
      <c r="K30" s="10">
        <v>68150715.189999998</v>
      </c>
      <c r="L30" s="10">
        <v>91472059.959999993</v>
      </c>
      <c r="M30" s="10">
        <f t="shared" si="16"/>
        <v>45000</v>
      </c>
      <c r="N30" s="10">
        <f t="shared" si="16"/>
        <v>0</v>
      </c>
      <c r="O30" s="17" t="s">
        <v>28</v>
      </c>
      <c r="P30" s="17" t="s">
        <v>10</v>
      </c>
      <c r="Q30" s="17" t="s">
        <v>13</v>
      </c>
      <c r="R30" s="17">
        <v>81.5</v>
      </c>
      <c r="S30" s="17">
        <v>83</v>
      </c>
      <c r="T30" s="17">
        <v>85</v>
      </c>
      <c r="U30" s="17">
        <v>85.5</v>
      </c>
      <c r="V30" s="17">
        <v>85.5</v>
      </c>
      <c r="W30" s="17">
        <v>85.5</v>
      </c>
      <c r="X30" s="17">
        <v>85.5</v>
      </c>
    </row>
    <row r="31" spans="1:369" ht="45" x14ac:dyDescent="0.25">
      <c r="A31" s="18"/>
      <c r="B31" s="21"/>
      <c r="C31" s="18"/>
      <c r="D31" s="18"/>
      <c r="E31" s="24"/>
      <c r="F31" s="9" t="s">
        <v>2</v>
      </c>
      <c r="G31" s="10">
        <f t="shared" si="15"/>
        <v>18270386.539999999</v>
      </c>
      <c r="H31" s="10">
        <f>H34+H37+H40+H43+H46+H49+H52+H55+H58+H61</f>
        <v>0</v>
      </c>
      <c r="I31" s="10">
        <f t="shared" ref="I31:N31" si="17">I34+I37+I40+I43+I46+I49+I52+I55+I58+I61</f>
        <v>0</v>
      </c>
      <c r="J31" s="10">
        <v>1431080.79</v>
      </c>
      <c r="K31" s="10">
        <v>3102756</v>
      </c>
      <c r="L31" s="10">
        <v>13691549.75</v>
      </c>
      <c r="M31" s="10">
        <f t="shared" si="17"/>
        <v>45000</v>
      </c>
      <c r="N31" s="10">
        <f t="shared" si="17"/>
        <v>0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369" ht="33.75" x14ac:dyDescent="0.25">
      <c r="A32" s="19"/>
      <c r="B32" s="22"/>
      <c r="C32" s="19"/>
      <c r="D32" s="19"/>
      <c r="E32" s="25"/>
      <c r="F32" s="9" t="s">
        <v>3</v>
      </c>
      <c r="G32" s="10">
        <f t="shared" si="15"/>
        <v>145820469.39999998</v>
      </c>
      <c r="H32" s="10">
        <f>H35+H38+H41+H44+H47+H50+H53+H56+H59</f>
        <v>0</v>
      </c>
      <c r="I32" s="10">
        <f t="shared" ref="I32:N32" si="18">I35+I38+I41+I44+I47+I50+I53+I56+I59</f>
        <v>0</v>
      </c>
      <c r="J32" s="10">
        <v>2992000</v>
      </c>
      <c r="K32" s="10">
        <v>65047959.189999998</v>
      </c>
      <c r="L32" s="10">
        <v>77780510.209999993</v>
      </c>
      <c r="M32" s="10">
        <f t="shared" si="18"/>
        <v>0</v>
      </c>
      <c r="N32" s="10">
        <f t="shared" si="18"/>
        <v>0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1:24" ht="22.5" x14ac:dyDescent="0.25">
      <c r="A33" s="14" t="s">
        <v>8</v>
      </c>
      <c r="B33" s="20" t="s">
        <v>9</v>
      </c>
      <c r="C33" s="14">
        <v>2025</v>
      </c>
      <c r="D33" s="14">
        <v>2025</v>
      </c>
      <c r="E33" s="20" t="s">
        <v>0</v>
      </c>
      <c r="F33" s="5" t="s">
        <v>1</v>
      </c>
      <c r="G33" s="6">
        <f t="shared" ref="G33:G35" si="19">SUM(H33:N33)</f>
        <v>45000</v>
      </c>
      <c r="H33" s="6">
        <f t="shared" ref="H33:N33" si="20">SUM(H34:H35)</f>
        <v>0</v>
      </c>
      <c r="I33" s="6">
        <f t="shared" si="20"/>
        <v>0</v>
      </c>
      <c r="J33" s="6">
        <f t="shared" si="20"/>
        <v>0</v>
      </c>
      <c r="K33" s="6">
        <f t="shared" si="20"/>
        <v>0</v>
      </c>
      <c r="L33" s="6">
        <f t="shared" si="20"/>
        <v>0</v>
      </c>
      <c r="M33" s="6">
        <f t="shared" si="20"/>
        <v>45000</v>
      </c>
      <c r="N33" s="6">
        <f t="shared" si="20"/>
        <v>0</v>
      </c>
      <c r="O33" s="14" t="s">
        <v>11</v>
      </c>
      <c r="P33" s="14" t="s">
        <v>10</v>
      </c>
      <c r="Q33" s="14">
        <f t="shared" ref="Q33" si="21">SUM(R33:X33)</f>
        <v>100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100</v>
      </c>
      <c r="X33" s="14">
        <v>0</v>
      </c>
    </row>
    <row r="34" spans="1:24" ht="45" x14ac:dyDescent="0.25">
      <c r="A34" s="15"/>
      <c r="B34" s="21"/>
      <c r="C34" s="15"/>
      <c r="D34" s="15"/>
      <c r="E34" s="21"/>
      <c r="F34" s="5" t="s">
        <v>2</v>
      </c>
      <c r="G34" s="6">
        <f t="shared" si="19"/>
        <v>45000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45000</v>
      </c>
      <c r="N34" s="6">
        <v>0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ht="33.75" x14ac:dyDescent="0.25">
      <c r="A35" s="16"/>
      <c r="B35" s="22"/>
      <c r="C35" s="16"/>
      <c r="D35" s="16"/>
      <c r="E35" s="22"/>
      <c r="F35" s="5" t="s">
        <v>3</v>
      </c>
      <c r="G35" s="6">
        <f t="shared" si="19"/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6"/>
      <c r="P35" s="16"/>
      <c r="Q35" s="16"/>
      <c r="R35" s="16"/>
      <c r="S35" s="16"/>
      <c r="T35" s="16"/>
      <c r="U35" s="16"/>
      <c r="V35" s="16"/>
      <c r="W35" s="16"/>
      <c r="X35" s="16"/>
    </row>
  </sheetData>
  <mergeCells count="154">
    <mergeCell ref="A9:A11"/>
    <mergeCell ref="B9:B11"/>
    <mergeCell ref="C9:C11"/>
    <mergeCell ref="D9:D11"/>
    <mergeCell ref="E9:E11"/>
    <mergeCell ref="M1:X1"/>
    <mergeCell ref="M2:X2"/>
    <mergeCell ref="M3:X3"/>
    <mergeCell ref="M4:X4"/>
    <mergeCell ref="S6:S8"/>
    <mergeCell ref="T6:T8"/>
    <mergeCell ref="U6:U8"/>
    <mergeCell ref="V6:V8"/>
    <mergeCell ref="W6:W8"/>
    <mergeCell ref="X6:X8"/>
    <mergeCell ref="O6:O8"/>
    <mergeCell ref="P6:P8"/>
    <mergeCell ref="Q6:Q8"/>
    <mergeCell ref="R6:R8"/>
    <mergeCell ref="A6:A8"/>
    <mergeCell ref="B6:B8"/>
    <mergeCell ref="C6:C8"/>
    <mergeCell ref="D6:D8"/>
    <mergeCell ref="E6:E8"/>
    <mergeCell ref="T9:T11"/>
    <mergeCell ref="U9:U11"/>
    <mergeCell ref="V9:V11"/>
    <mergeCell ref="W9:W11"/>
    <mergeCell ref="X9:X11"/>
    <mergeCell ref="O9:O11"/>
    <mergeCell ref="P9:P11"/>
    <mergeCell ref="Q9:Q11"/>
    <mergeCell ref="R9:R11"/>
    <mergeCell ref="S9:S11"/>
    <mergeCell ref="X12:X14"/>
    <mergeCell ref="O12:O14"/>
    <mergeCell ref="P12:P14"/>
    <mergeCell ref="Q12:Q14"/>
    <mergeCell ref="R12:R14"/>
    <mergeCell ref="S12:S14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T12:T14"/>
    <mergeCell ref="U12:U14"/>
    <mergeCell ref="V12:V14"/>
    <mergeCell ref="W12:W14"/>
    <mergeCell ref="T15:T17"/>
    <mergeCell ref="U15:U17"/>
    <mergeCell ref="V15:V17"/>
    <mergeCell ref="W15:W17"/>
    <mergeCell ref="X15:X17"/>
    <mergeCell ref="O15:O17"/>
    <mergeCell ref="P15:P17"/>
    <mergeCell ref="Q15:Q17"/>
    <mergeCell ref="R15:R17"/>
    <mergeCell ref="S15:S17"/>
    <mergeCell ref="X18:X20"/>
    <mergeCell ref="O18:O20"/>
    <mergeCell ref="P18:P20"/>
    <mergeCell ref="Q18:Q20"/>
    <mergeCell ref="R18:R20"/>
    <mergeCell ref="S18:S20"/>
    <mergeCell ref="T18:T20"/>
    <mergeCell ref="U18:U20"/>
    <mergeCell ref="V18:V20"/>
    <mergeCell ref="W18:W20"/>
    <mergeCell ref="A18:A20"/>
    <mergeCell ref="B18:B20"/>
    <mergeCell ref="C18:C20"/>
    <mergeCell ref="D18:D20"/>
    <mergeCell ref="E18:E20"/>
    <mergeCell ref="A21:A23"/>
    <mergeCell ref="B21:B23"/>
    <mergeCell ref="C21:C23"/>
    <mergeCell ref="D21:D23"/>
    <mergeCell ref="E21:E23"/>
    <mergeCell ref="T21:T23"/>
    <mergeCell ref="U21:U23"/>
    <mergeCell ref="V21:V23"/>
    <mergeCell ref="W21:W23"/>
    <mergeCell ref="X21:X23"/>
    <mergeCell ref="O21:O23"/>
    <mergeCell ref="P21:P23"/>
    <mergeCell ref="Q21:Q23"/>
    <mergeCell ref="R21:R23"/>
    <mergeCell ref="S21:S23"/>
    <mergeCell ref="X24:X26"/>
    <mergeCell ref="O24:O26"/>
    <mergeCell ref="P24:P26"/>
    <mergeCell ref="Q24:Q26"/>
    <mergeCell ref="R24:R26"/>
    <mergeCell ref="S24:S26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T24:T26"/>
    <mergeCell ref="U24:U26"/>
    <mergeCell ref="V24:V26"/>
    <mergeCell ref="W24:W26"/>
    <mergeCell ref="T27:T29"/>
    <mergeCell ref="U27:U29"/>
    <mergeCell ref="V27:V29"/>
    <mergeCell ref="W27:W29"/>
    <mergeCell ref="X27:X29"/>
    <mergeCell ref="O27:O29"/>
    <mergeCell ref="P27:P29"/>
    <mergeCell ref="Q27:Q29"/>
    <mergeCell ref="R27:R29"/>
    <mergeCell ref="S27:S29"/>
    <mergeCell ref="X30:X32"/>
    <mergeCell ref="O30:O32"/>
    <mergeCell ref="P30:P32"/>
    <mergeCell ref="Q30:Q32"/>
    <mergeCell ref="R30:R32"/>
    <mergeCell ref="S30:S32"/>
    <mergeCell ref="T30:T32"/>
    <mergeCell ref="U30:U32"/>
    <mergeCell ref="V30:V32"/>
    <mergeCell ref="W30:W32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T33:T35"/>
    <mergeCell ref="U33:U35"/>
    <mergeCell ref="V33:V35"/>
    <mergeCell ref="W33:W35"/>
    <mergeCell ref="X33:X35"/>
    <mergeCell ref="O33:O35"/>
    <mergeCell ref="P33:P35"/>
    <mergeCell ref="Q33:Q35"/>
    <mergeCell ref="R33:R35"/>
    <mergeCell ref="S33:S35"/>
  </mergeCells>
  <phoneticPr fontId="1" type="noConversion"/>
  <pageMargins left="0.35433070866141736" right="0.19685039370078741" top="0.39370078740157483" bottom="0.39370078740157483" header="0.51181102362204722" footer="0.51181102362204722"/>
  <pageSetup paperSize="9" scale="4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2019-12-30T10:12:51Z</cp:lastPrinted>
  <dcterms:created xsi:type="dcterms:W3CDTF">2006-09-28T05:33:49Z</dcterms:created>
  <dcterms:modified xsi:type="dcterms:W3CDTF">2025-01-10T07:56:35Z</dcterms:modified>
</cp:coreProperties>
</file>