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K19" i="1"/>
  <c r="L10"/>
  <c r="L9"/>
  <c r="L8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<sst xmlns="http://schemas.openxmlformats.org/spreadsheetml/2006/main" count="228" uniqueCount="75">
  <si>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</si>
  <si>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</si>
  <si>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</si>
  <si>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</si>
  <si>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</si>
  <si>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</si>
  <si>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</si>
  <si>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</si>
  <si>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</si>
  <si>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</si>
  <si>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</si>
  <si>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</si>
  <si>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</si>
  <si>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</si>
  <si>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</si>
  <si>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</si>
  <si>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</si>
  <si>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</si>
  <si>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</si>
  <si>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</si>
  <si>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</si>
  <si>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</si>
  <si>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</si>
  <si>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</si>
  <si>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</si>
  <si>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</si>
  <si>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</si>
  <si>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</si>
  <si>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</si>
  <si>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</si>
  <si>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</si>
  <si>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</si>
  <si>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</si>
  <si>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</si>
  <si>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</si>
  <si>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</si>
  <si>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</si>
  <si>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</si>
  <si>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</si>
  <si>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</si>
  <si>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</si>
  <si>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</si>
  <si>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</si>
  <si>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</si>
  <si>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</si>
  <si>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</si>
  <si>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</si>
  <si>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</si>
  <si>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</si>
  <si>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</si>
  <si>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</si>
  <si>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</si>
  <si>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</si>
  <si>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</si>
  <si>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</si>
  <si>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</si>
  <si>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</si>
  <si>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</si>
  <si>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</si>
  <si>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2435</t>
  </si>
  <si>
    <t>25</t>
  </si>
  <si>
    <t>75</t>
  </si>
  <si>
    <t>43</t>
  </si>
  <si>
    <t>7</t>
  </si>
  <si>
    <t>20</t>
  </si>
  <si>
    <t>3,55</t>
  </si>
  <si>
    <t>48</t>
  </si>
  <si>
    <t>55</t>
  </si>
  <si>
    <t>60</t>
  </si>
  <si>
    <t>206</t>
  </si>
  <si>
    <t>38</t>
  </si>
  <si>
    <t>Надой н/т коров на 01.02. 2025</t>
  </si>
  <si>
    <t>16</t>
  </si>
  <si>
    <t>35</t>
  </si>
  <si>
    <t xml:space="preserve">СВОДКА ПО НАДОЮ МОЛОКА ЗА  04.02.2025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</si>
</sst>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7" sqref="R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52</v>
      </c>
      <c r="D4" s="131" t="s">
        <v>2</v>
      </c>
      <c r="E4" s="132"/>
      <c r="F4" s="132"/>
      <c r="G4" s="132"/>
      <c r="H4" s="132"/>
      <c r="I4" s="133"/>
      <c r="J4" s="127" t="s">
        <v>56</v>
      </c>
      <c r="K4" s="134" t="s">
        <v>3</v>
      </c>
      <c r="L4" s="127" t="s">
        <v>49</v>
      </c>
      <c r="M4" s="127" t="s">
        <v>4</v>
      </c>
      <c r="N4" s="148" t="s">
        <v>50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71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53</v>
      </c>
      <c r="E5" s="147"/>
      <c r="F5" s="146" t="s">
        <v>54</v>
      </c>
      <c r="G5" s="147"/>
      <c r="H5" s="146" t="s">
        <v>55</v>
      </c>
      <c r="I5" s="147"/>
      <c r="J5" s="128"/>
      <c r="K5" s="135"/>
      <c r="L5" s="128"/>
      <c r="M5" s="128"/>
      <c r="N5" s="97" t="s">
        <v>57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2.25" customHeight="1" thickBot="1">
      <c r="A6" s="79" t="s">
        <v>16</v>
      </c>
      <c r="B6" s="62">
        <v>970</v>
      </c>
      <c r="C6" s="63">
        <v>9932</v>
      </c>
      <c r="D6" s="30">
        <v>281</v>
      </c>
      <c r="E6" s="30">
        <v>273</v>
      </c>
      <c r="F6" s="30">
        <v>269</v>
      </c>
      <c r="G6" s="30">
        <v>264</v>
      </c>
      <c r="H6" s="30">
        <v>317</v>
      </c>
      <c r="I6" s="30">
        <v>293</v>
      </c>
      <c r="J6" s="63">
        <v>10689</v>
      </c>
      <c r="K6" s="80">
        <v>93</v>
      </c>
      <c r="L6" s="31">
        <v>3.76</v>
      </c>
      <c r="M6" s="81" t="s">
        <v>65</v>
      </c>
      <c r="N6" s="32">
        <f>D6/B6*100</f>
        <v>28.969072164948457</v>
      </c>
      <c r="O6" s="64">
        <v>28.1</v>
      </c>
      <c r="P6" s="30">
        <f>H6</f>
        <v>317</v>
      </c>
      <c r="Q6" s="82">
        <v>63</v>
      </c>
      <c r="R6" s="83" t="s">
        <v>73</v>
      </c>
      <c r="S6" s="65">
        <v>102</v>
      </c>
      <c r="T6" s="66">
        <v>29</v>
      </c>
      <c r="U6" s="84">
        <v>307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1100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9932</v>
      </c>
      <c r="D8" s="90">
        <f t="shared" si="0"/>
        <v>281</v>
      </c>
      <c r="E8" s="33">
        <f t="shared" si="0"/>
        <v>284</v>
      </c>
      <c r="F8" s="33">
        <f>F6+F7</f>
        <v>269</v>
      </c>
      <c r="G8" s="33">
        <f t="shared" si="0"/>
        <v>273</v>
      </c>
      <c r="H8" s="33">
        <f t="shared" si="0"/>
        <v>317</v>
      </c>
      <c r="I8" s="33">
        <f t="shared" si="0"/>
        <v>303</v>
      </c>
      <c r="J8" s="88">
        <f t="shared" si="0"/>
        <v>10689</v>
      </c>
      <c r="K8" s="91">
        <f>F8/D8*100</f>
        <v>95.729537366548044</v>
      </c>
      <c r="L8" s="31">
        <f>L6</f>
        <v>3.76</v>
      </c>
      <c r="M8" s="92">
        <f>(M6+M7)/1</f>
        <v>3.55</v>
      </c>
      <c r="N8" s="93">
        <f>D8/B8*100</f>
        <v>28.969072164948457</v>
      </c>
      <c r="O8" s="93">
        <v>25.2</v>
      </c>
      <c r="P8" s="33">
        <f t="shared" ref="P8:U8" si="1">P6+P7</f>
        <v>317</v>
      </c>
      <c r="Q8" s="33">
        <f t="shared" si="1"/>
        <v>63</v>
      </c>
      <c r="R8" s="33">
        <f t="shared" si="1"/>
        <v>35</v>
      </c>
      <c r="S8" s="33">
        <f>S6+S7</f>
        <v>102</v>
      </c>
      <c r="T8" s="33">
        <f>T6</f>
        <v>29</v>
      </c>
      <c r="U8" s="33">
        <f t="shared" si="1"/>
        <v>307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775</v>
      </c>
      <c r="D9" s="65">
        <v>23</v>
      </c>
      <c r="E9" s="65">
        <v>40</v>
      </c>
      <c r="F9" s="99">
        <v>20</v>
      </c>
      <c r="G9" s="65">
        <v>32</v>
      </c>
      <c r="H9" s="65">
        <v>27</v>
      </c>
      <c r="I9" s="65">
        <v>36</v>
      </c>
      <c r="J9" s="63">
        <v>785</v>
      </c>
      <c r="K9" s="91">
        <v>82</v>
      </c>
      <c r="L9" s="31">
        <f>H9*3.4/F9</f>
        <v>4.59</v>
      </c>
      <c r="M9" s="100">
        <v>3.6</v>
      </c>
      <c r="N9" s="93">
        <f>D9/B9*100</f>
        <v>11.5</v>
      </c>
      <c r="O9" s="64">
        <v>10</v>
      </c>
      <c r="P9" s="30">
        <f t="shared" ref="P9:P12" si="2">H9</f>
        <v>27</v>
      </c>
      <c r="Q9" s="82">
        <v>5</v>
      </c>
      <c r="R9" s="71" t="s">
        <v>58</v>
      </c>
      <c r="S9" s="71" t="s">
        <v>58</v>
      </c>
      <c r="T9" s="72" t="s">
        <v>26</v>
      </c>
      <c r="U9" s="101" t="s">
        <v>70</v>
      </c>
      <c r="V9" s="85"/>
      <c r="W9" s="71" t="s">
        <v>60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371</v>
      </c>
      <c r="D10" s="103">
        <v>11</v>
      </c>
      <c r="E10" s="103">
        <v>11</v>
      </c>
      <c r="F10" s="103">
        <v>10</v>
      </c>
      <c r="G10" s="103">
        <v>10</v>
      </c>
      <c r="H10" s="103">
        <v>11</v>
      </c>
      <c r="I10" s="65">
        <v>10</v>
      </c>
      <c r="J10" s="63">
        <v>371</v>
      </c>
      <c r="K10" s="37">
        <f>F10/D10*100</f>
        <v>90.909090909090907</v>
      </c>
      <c r="L10" s="31">
        <f>H10*3.4/F10</f>
        <v>3.7399999999999998</v>
      </c>
      <c r="M10" s="73" t="s">
        <v>25</v>
      </c>
      <c r="N10" s="32">
        <f>D10/B10*100</f>
        <v>9.3220338983050848</v>
      </c>
      <c r="O10" s="104">
        <v>9.3000000000000007</v>
      </c>
      <c r="P10" s="30">
        <f>H10</f>
        <v>11</v>
      </c>
      <c r="Q10" s="105"/>
      <c r="R10" s="106"/>
      <c r="S10" s="24"/>
      <c r="T10" s="107" t="s">
        <v>58</v>
      </c>
      <c r="U10" s="108" t="s">
        <v>72</v>
      </c>
      <c r="V10" s="85"/>
      <c r="W10" s="24" t="s">
        <v>60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1186</v>
      </c>
      <c r="D11" s="103">
        <v>36</v>
      </c>
      <c r="E11" s="103">
        <v>27</v>
      </c>
      <c r="F11" s="103">
        <v>33</v>
      </c>
      <c r="G11" s="103">
        <v>24</v>
      </c>
      <c r="H11" s="103">
        <v>37</v>
      </c>
      <c r="I11" s="65">
        <v>27</v>
      </c>
      <c r="J11" s="63">
        <v>1134</v>
      </c>
      <c r="K11" s="37">
        <f>F11/D11*100</f>
        <v>91.666666666666657</v>
      </c>
      <c r="L11" s="31">
        <f t="shared" ref="L11:L19" si="3">H11*3.4/F11</f>
        <v>3.812121212121212</v>
      </c>
      <c r="M11" s="73" t="s">
        <v>41</v>
      </c>
      <c r="N11" s="32">
        <f>D11/B11*100</f>
        <v>20</v>
      </c>
      <c r="O11" s="64">
        <v>10.9</v>
      </c>
      <c r="P11" s="30">
        <f>H11</f>
        <v>37</v>
      </c>
      <c r="Q11" s="111">
        <v>2</v>
      </c>
      <c r="R11" s="24"/>
      <c r="S11" s="24" t="s">
        <v>26</v>
      </c>
      <c r="T11" s="107" t="s">
        <v>58</v>
      </c>
      <c r="U11" s="107" t="s">
        <v>64</v>
      </c>
      <c r="V11" s="24"/>
      <c r="W11" s="24" t="s">
        <v>61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500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326</v>
      </c>
      <c r="D12" s="65">
        <v>12</v>
      </c>
      <c r="E12" s="65">
        <v>12</v>
      </c>
      <c r="F12" s="65">
        <v>11</v>
      </c>
      <c r="G12" s="65">
        <v>11</v>
      </c>
      <c r="H12" s="65">
        <v>11</v>
      </c>
      <c r="I12" s="65">
        <v>11</v>
      </c>
      <c r="J12" s="63">
        <v>280</v>
      </c>
      <c r="K12" s="37">
        <f t="shared" ref="K12:K23" si="4">F12/D12*100</f>
        <v>91.666666666666657</v>
      </c>
      <c r="L12" s="31">
        <f t="shared" si="3"/>
        <v>3.4</v>
      </c>
      <c r="M12" s="73" t="s">
        <v>17</v>
      </c>
      <c r="N12" s="32">
        <f>D12/B12*100</f>
        <v>10.909090909090908</v>
      </c>
      <c r="O12" s="64">
        <v>10.9</v>
      </c>
      <c r="P12" s="30">
        <f t="shared" si="2"/>
        <v>11</v>
      </c>
      <c r="Q12" s="30"/>
      <c r="R12" s="71"/>
      <c r="S12" s="71"/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350</v>
      </c>
      <c r="D14" s="65">
        <v>10</v>
      </c>
      <c r="E14" s="65">
        <v>16</v>
      </c>
      <c r="F14" s="65">
        <v>9</v>
      </c>
      <c r="G14" s="65">
        <v>14</v>
      </c>
      <c r="H14" s="65">
        <v>9</v>
      </c>
      <c r="I14" s="65">
        <v>14</v>
      </c>
      <c r="J14" s="63">
        <v>315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8.6</v>
      </c>
      <c r="P14" s="30">
        <f>H14</f>
        <v>9</v>
      </c>
      <c r="Q14" s="30"/>
      <c r="R14" s="71"/>
      <c r="S14" s="71" t="s">
        <v>58</v>
      </c>
      <c r="T14" s="72"/>
      <c r="U14" s="72" t="s">
        <v>58</v>
      </c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35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35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35</v>
      </c>
      <c r="D17" s="65">
        <v>1</v>
      </c>
      <c r="E17" s="65">
        <v>3</v>
      </c>
      <c r="F17" s="65">
        <v>1</v>
      </c>
      <c r="G17" s="65">
        <v>2</v>
      </c>
      <c r="H17" s="65">
        <v>1</v>
      </c>
      <c r="I17" s="65">
        <v>2</v>
      </c>
      <c r="J17" s="63">
        <v>35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2.9</v>
      </c>
      <c r="P17" s="119">
        <f t="shared" si="7"/>
        <v>1</v>
      </c>
      <c r="Q17" s="30"/>
      <c r="R17" s="71"/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88</v>
      </c>
      <c r="D18" s="65">
        <v>3</v>
      </c>
      <c r="E18" s="65">
        <v>3</v>
      </c>
      <c r="F18" s="65">
        <v>2</v>
      </c>
      <c r="G18" s="65">
        <v>2</v>
      </c>
      <c r="H18" s="65">
        <v>2</v>
      </c>
      <c r="I18" s="65">
        <v>2</v>
      </c>
      <c r="J18" s="63">
        <v>78</v>
      </c>
      <c r="K18" s="37">
        <f t="shared" si="4"/>
        <v>66.666666666666657</v>
      </c>
      <c r="L18" s="31">
        <f>H18*3.4/F18</f>
        <v>3.4</v>
      </c>
      <c r="M18" s="73" t="s">
        <v>25</v>
      </c>
      <c r="N18" s="32">
        <f t="shared" si="6"/>
        <v>5</v>
      </c>
      <c r="O18" s="64">
        <v>5</v>
      </c>
      <c r="P18" s="119">
        <f t="shared" si="7"/>
        <v>2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47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47</v>
      </c>
      <c r="K19" s="37">
        <f>F19/D19*100</f>
        <v>100</v>
      </c>
      <c r="L19" s="31">
        <f t="shared" si="3"/>
        <v>3.4</v>
      </c>
      <c r="M19" s="73" t="s">
        <v>26</v>
      </c>
      <c r="N19" s="32">
        <f t="shared" si="6"/>
        <v>5</v>
      </c>
      <c r="O19" s="64">
        <v>5</v>
      </c>
      <c r="P19" s="119">
        <f t="shared" si="7"/>
        <v>2</v>
      </c>
      <c r="Q19" s="30"/>
      <c r="R19" s="71"/>
      <c r="S19" s="71"/>
      <c r="T19" s="72"/>
      <c r="U19" s="72"/>
      <c r="V19" s="71"/>
      <c r="W19" s="71" t="s">
        <v>63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9.1999999999999993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3213</v>
      </c>
      <c r="D22" s="40">
        <f>D9+D10+D11+D12+D13+D14+D15+D16+D17+D18+D19+D20+D21</f>
        <v>99</v>
      </c>
      <c r="E22" s="40">
        <f>E9+E10+E11+E12+E13+E14+E15+E16+E17+E18+E19+E20+E21</f>
        <v>115</v>
      </c>
      <c r="F22" s="40">
        <f>F9+F10+F11+F12+F14+F15+F16+F17+F18+F19</f>
        <v>89</v>
      </c>
      <c r="G22" s="40">
        <f>G21+G20+G19+G18+G17+G16+G15+G14+G13+G12+G11+G10+G9</f>
        <v>98</v>
      </c>
      <c r="H22" s="40">
        <f>H21+H20+H19+H18+H17+H16+H15+H14+H13+H12+H11+H10+H9</f>
        <v>101</v>
      </c>
      <c r="I22" s="40">
        <f>I21+I20+I19+I18+I17+I16+I15+I14+I13+I12+I11+I10+I9</f>
        <v>105</v>
      </c>
      <c r="J22" s="39">
        <f>J21+J20+J19+J18+J17+J16+J15+J14+J13+J12+J11+J10+J9</f>
        <v>3080</v>
      </c>
      <c r="K22" s="37">
        <f t="shared" si="4"/>
        <v>89.898989898989896</v>
      </c>
      <c r="L22" s="31">
        <f>H22*3.4/F22</f>
        <v>3.8584269662921344</v>
      </c>
      <c r="M22" s="41">
        <f>(M9+M10+M11+M12+M14+M15+M16+M17+M18+M19)/9</f>
        <v>3.1655555555555557</v>
      </c>
      <c r="N22" s="32">
        <f t="shared" si="6"/>
        <v>10.355648535564853</v>
      </c>
      <c r="O22" s="42">
        <v>9.5</v>
      </c>
      <c r="P22" s="30">
        <f>P21+P20+P19+P18+P17+P16+P15+P14+P13+P12+P11+P10+P9</f>
        <v>101</v>
      </c>
      <c r="Q22" s="30">
        <f t="shared" ref="Q22:U22" si="8">Q21+Q20+Q19+Q18+Q17+Q16+Q15+Q14+Q13+Q12+Q11+Q10+Q9</f>
        <v>7</v>
      </c>
      <c r="R22" s="30">
        <f t="shared" si="8"/>
        <v>2</v>
      </c>
      <c r="S22" s="30">
        <f t="shared" si="8"/>
        <v>7</v>
      </c>
      <c r="T22" s="30">
        <f t="shared" si="8"/>
        <v>7</v>
      </c>
      <c r="U22" s="30">
        <f t="shared" si="8"/>
        <v>76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13145</v>
      </c>
      <c r="D23" s="33">
        <f t="shared" ref="D23:I23" si="9">D22+D8</f>
        <v>380</v>
      </c>
      <c r="E23" s="33">
        <f t="shared" si="9"/>
        <v>399</v>
      </c>
      <c r="F23" s="53">
        <f t="shared" si="9"/>
        <v>358</v>
      </c>
      <c r="G23" s="53">
        <f t="shared" si="9"/>
        <v>371</v>
      </c>
      <c r="H23" s="33">
        <f t="shared" si="9"/>
        <v>418</v>
      </c>
      <c r="I23" s="33">
        <f t="shared" si="9"/>
        <v>408</v>
      </c>
      <c r="J23" s="75">
        <f>J8+J22</f>
        <v>13769</v>
      </c>
      <c r="K23" s="76">
        <f t="shared" si="4"/>
        <v>94.21052631578948</v>
      </c>
      <c r="L23" s="31">
        <f>H23*3.4/F23</f>
        <v>3.969832402234637</v>
      </c>
      <c r="M23" s="54">
        <f>(M8+M22)/2</f>
        <v>3.3577777777777778</v>
      </c>
      <c r="N23" s="55">
        <f>D23/B23*100</f>
        <v>19.730010384215994</v>
      </c>
      <c r="O23" s="55">
        <v>17.100000000000001</v>
      </c>
      <c r="P23" s="56">
        <f>P22+P8</f>
        <v>418</v>
      </c>
      <c r="Q23" s="33">
        <f>Q22+Q8</f>
        <v>70</v>
      </c>
      <c r="R23" s="33">
        <f>R22+R8</f>
        <v>37</v>
      </c>
      <c r="S23" s="33">
        <f>S8+S22</f>
        <v>109</v>
      </c>
      <c r="T23" s="33">
        <f>T8+T22</f>
        <v>36</v>
      </c>
      <c r="U23" s="33">
        <f>U8+U22</f>
        <v>383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59</v>
      </c>
      <c r="C24" s="21"/>
      <c r="D24" s="121">
        <f>D23-E23</f>
        <v>-19</v>
      </c>
      <c r="E24" s="122"/>
      <c r="F24" s="121">
        <f>F23-G23</f>
        <v>-13</v>
      </c>
      <c r="G24" s="122"/>
      <c r="H24" s="123">
        <f>H23-I23</f>
        <v>10</v>
      </c>
      <c r="I24" s="124"/>
      <c r="J24" s="78"/>
      <c r="K24" s="77"/>
      <c r="L24" s="22"/>
      <c r="M24" s="22"/>
      <c r="N24" s="22"/>
      <c r="O24" s="22"/>
      <c r="P24" s="23"/>
      <c r="Q24" s="24" t="s">
        <v>66</v>
      </c>
      <c r="R24" s="24" t="s">
        <v>64</v>
      </c>
      <c r="S24" s="24" t="s">
        <v>67</v>
      </c>
      <c r="T24" s="24" t="s">
        <v>68</v>
      </c>
      <c r="U24" s="24" t="s">
        <v>69</v>
      </c>
      <c r="V24" s="24"/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2900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2025-02-05T03:23:54Z</cp:lastPrinted>
  <dcterms:created xsi:type="dcterms:W3CDTF">2020-08-31T08:55:27Z</dcterms:created>
  <dcterms:modified xsi:type="dcterms:W3CDTF">2025-02-05T03:37:58Z</dcterms:modified>
</cp:coreProperties>
</file>