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<sst xmlns="http://schemas.openxmlformats.org/spreadsheetml/2006/main" count="232" uniqueCount="78">
  <si>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</si>
  <si>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</si>
  <si>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</si>
  <si>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</si>
  <si>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</si>
  <si>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</si>
  <si>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</si>
  <si>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</si>
  <si>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</si>
  <si>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</si>
  <si>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</si>
  <si>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</si>
  <si>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</si>
  <si>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</si>
  <si>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</si>
  <si>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</si>
  <si>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</si>
  <si>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</si>
  <si>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</si>
  <si>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</si>
  <si>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</si>
  <si>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</si>
  <si>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</si>
  <si>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</si>
  <si>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</si>
  <si>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</si>
  <si>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</si>
  <si>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</si>
  <si>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</si>
  <si>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</si>
  <si>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</si>
  <si>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</si>
  <si>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</si>
  <si>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</si>
  <si>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</si>
  <si>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</si>
  <si>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</si>
  <si>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</si>
  <si>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</si>
  <si>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</si>
  <si>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</si>
  <si>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</si>
  <si>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</si>
  <si>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</si>
  <si>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</si>
  <si>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</si>
  <si>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</si>
  <si>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</si>
  <si>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</si>
  <si>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</si>
  <si>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</si>
  <si>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</si>
  <si>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</si>
  <si>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</si>
  <si>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</si>
  <si>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</si>
  <si>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</si>
  <si>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</si>
  <si>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</si>
  <si>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</si>
  <si>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</si>
  <si>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</si>
  <si>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</si>
  <si>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20</t>
  </si>
  <si>
    <t>3,55</t>
  </si>
  <si>
    <t>Надой н/т коров на 01.02. 2025</t>
  </si>
  <si>
    <t>35</t>
  </si>
  <si>
    <t>5</t>
  </si>
  <si>
    <t>40</t>
  </si>
  <si>
    <t>74</t>
  </si>
  <si>
    <t>82</t>
  </si>
  <si>
    <t>76</t>
  </si>
  <si>
    <t>222</t>
  </si>
  <si>
    <t>6</t>
  </si>
  <si>
    <t xml:space="preserve">СВОДКА ПО НАДОЮ МОЛОКА ЗА  10.02.2025 года </t>
  </si>
  <si>
    <t>4</t>
  </si>
  <si>
    <t>18</t>
  </si>
  <si>
    <t>2339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</si>
</sst>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B25" sqref="B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56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65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55</v>
      </c>
      <c r="I5" s="147"/>
      <c r="J5" s="128"/>
      <c r="K5" s="135"/>
      <c r="L5" s="128"/>
      <c r="M5" s="128"/>
      <c r="N5" s="97" t="s">
        <v>57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11592</v>
      </c>
      <c r="D6" s="30">
        <v>279</v>
      </c>
      <c r="E6" s="30">
        <v>275</v>
      </c>
      <c r="F6" s="30">
        <v>252</v>
      </c>
      <c r="G6" s="30">
        <v>260</v>
      </c>
      <c r="H6" s="30">
        <v>288</v>
      </c>
      <c r="I6" s="30">
        <v>287</v>
      </c>
      <c r="J6" s="63">
        <v>12444</v>
      </c>
      <c r="K6" s="80">
        <v>92</v>
      </c>
      <c r="L6" s="31">
        <f>H6*3.4/F6</f>
        <v>3.8857142857142852</v>
      </c>
      <c r="M6" s="81" t="s">
        <v>64</v>
      </c>
      <c r="N6" s="32">
        <f>D6/B6*100</f>
        <v>28.762886597938142</v>
      </c>
      <c r="O6" s="64">
        <v>28.4</v>
      </c>
      <c r="P6" s="30">
        <f>H6</f>
        <v>288</v>
      </c>
      <c r="Q6" s="82">
        <v>63</v>
      </c>
      <c r="R6" s="83" t="s">
        <v>66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11592</v>
      </c>
      <c r="D8" s="90">
        <f t="shared" si="0"/>
        <v>279</v>
      </c>
      <c r="E8" s="33">
        <f t="shared" si="0"/>
        <v>286</v>
      </c>
      <c r="F8" s="33">
        <f>F6+F7</f>
        <v>252</v>
      </c>
      <c r="G8" s="33">
        <f t="shared" si="0"/>
        <v>269</v>
      </c>
      <c r="H8" s="33">
        <f t="shared" si="0"/>
        <v>288</v>
      </c>
      <c r="I8" s="33">
        <f t="shared" si="0"/>
        <v>297</v>
      </c>
      <c r="J8" s="88">
        <f t="shared" si="0"/>
        <v>12444</v>
      </c>
      <c r="K8" s="91">
        <f>F8/D8*100</f>
        <v>90.322580645161281</v>
      </c>
      <c r="L8" s="31">
        <f>L6</f>
        <v>3.8857142857142852</v>
      </c>
      <c r="M8" s="92">
        <f>(M6+M7)/1</f>
        <v>3.55</v>
      </c>
      <c r="N8" s="93">
        <f>D8/B8*100</f>
        <v>28.762886597938142</v>
      </c>
      <c r="O8" s="93">
        <v>25.4</v>
      </c>
      <c r="P8" s="33">
        <f t="shared" ref="P8:U8" si="1">P6+P7</f>
        <v>288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918</v>
      </c>
      <c r="D9" s="65">
        <v>24</v>
      </c>
      <c r="E9" s="65">
        <v>42</v>
      </c>
      <c r="F9" s="99">
        <v>21</v>
      </c>
      <c r="G9" s="65">
        <v>36</v>
      </c>
      <c r="H9" s="65">
        <v>28</v>
      </c>
      <c r="I9" s="65">
        <v>40</v>
      </c>
      <c r="J9" s="63">
        <v>952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10.6</v>
      </c>
      <c r="P9" s="30">
        <f t="shared" ref="P9:P12" si="2">H9</f>
        <v>28</v>
      </c>
      <c r="Q9" s="82">
        <v>7</v>
      </c>
      <c r="R9" s="71" t="s">
        <v>26</v>
      </c>
      <c r="S9" s="71" t="s">
        <v>67</v>
      </c>
      <c r="T9" s="72" t="s">
        <v>67</v>
      </c>
      <c r="U9" s="101" t="s">
        <v>68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500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445</v>
      </c>
      <c r="D10" s="103">
        <v>13</v>
      </c>
      <c r="E10" s="103">
        <v>13</v>
      </c>
      <c r="F10" s="103">
        <v>12</v>
      </c>
      <c r="G10" s="103">
        <v>12</v>
      </c>
      <c r="H10" s="103">
        <v>13</v>
      </c>
      <c r="I10" s="65">
        <v>12</v>
      </c>
      <c r="J10" s="63">
        <v>445</v>
      </c>
      <c r="K10" s="37">
        <f>F10/D10*100</f>
        <v>92.307692307692307</v>
      </c>
      <c r="L10" s="31">
        <f>H10*3.4/F10</f>
        <v>3.6833333333333331</v>
      </c>
      <c r="M10" s="73" t="s">
        <v>25</v>
      </c>
      <c r="N10" s="32">
        <f>D10/B10*100</f>
        <v>11.016949152542372</v>
      </c>
      <c r="O10" s="104">
        <v>11</v>
      </c>
      <c r="P10" s="30">
        <f>H10</f>
        <v>13</v>
      </c>
      <c r="Q10" s="105"/>
      <c r="R10" s="106"/>
      <c r="S10" s="24" t="s">
        <v>58</v>
      </c>
      <c r="T10" s="107" t="s">
        <v>75</v>
      </c>
      <c r="U10" s="108" t="s">
        <v>76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1410</v>
      </c>
      <c r="D11" s="103">
        <v>38</v>
      </c>
      <c r="E11" s="103">
        <v>28</v>
      </c>
      <c r="F11" s="103">
        <v>35</v>
      </c>
      <c r="G11" s="103">
        <v>25</v>
      </c>
      <c r="H11" s="103">
        <v>39</v>
      </c>
      <c r="I11" s="65">
        <v>28</v>
      </c>
      <c r="J11" s="63">
        <v>1364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11.8</v>
      </c>
      <c r="P11" s="30">
        <f>H11</f>
        <v>39</v>
      </c>
      <c r="Q11" s="111">
        <v>8</v>
      </c>
      <c r="R11" s="24"/>
      <c r="S11" s="24" t="s">
        <v>73</v>
      </c>
      <c r="T11" s="107" t="s">
        <v>62</v>
      </c>
      <c r="U11" s="107" t="s">
        <v>59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402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350</v>
      </c>
      <c r="K12" s="37">
        <f t="shared" ref="K12:K23" si="4">F12/D12*100</f>
        <v>92.307692307692307</v>
      </c>
      <c r="L12" s="31">
        <f t="shared" si="3"/>
        <v>3.4</v>
      </c>
      <c r="M12" s="73" t="s">
        <v>17</v>
      </c>
      <c r="N12" s="32">
        <f>D12/B12*100</f>
        <v>11.818181818181818</v>
      </c>
      <c r="O12" s="64">
        <v>11.8</v>
      </c>
      <c r="P12" s="30">
        <f t="shared" si="2"/>
        <v>12</v>
      </c>
      <c r="Q12" s="30">
        <v>2</v>
      </c>
      <c r="R12" s="71"/>
      <c r="S12" s="71" t="s">
        <v>67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410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369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</v>
      </c>
      <c r="R14" s="71"/>
      <c r="S14" s="71" t="s">
        <v>67</v>
      </c>
      <c r="T14" s="72" t="s">
        <v>26</v>
      </c>
      <c r="U14" s="72" t="s">
        <v>67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41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106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90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63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59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9">
        <f t="shared" si="7"/>
        <v>2</v>
      </c>
      <c r="Q19" s="30">
        <v>1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3836</v>
      </c>
      <c r="D22" s="40">
        <f>D9+D10+D11+D12+D13+D14+D15+D16+D17+D18+D19+D20+D21</f>
        <v>106</v>
      </c>
      <c r="E22" s="40">
        <f>E9+E10+E11+E12+E13+E14+E15+E16+E17+E18+E19+E20+E21</f>
        <v>121</v>
      </c>
      <c r="F22" s="40">
        <f>F9+F10+F11+F12+F14+F15+F16+F17+F18+F19</f>
        <v>95</v>
      </c>
      <c r="G22" s="40">
        <f>G21+G20+G19+G18+G17+G16+G15+G14+G13+G12+G11+G10+G9</f>
        <v>106</v>
      </c>
      <c r="H22" s="40">
        <f>H21+H20+H19+H18+H17+H16+H15+H14+H13+H12+H11+H10+H9</f>
        <v>107</v>
      </c>
      <c r="I22" s="40">
        <f>I21+I20+I19+I18+I17+I16+I15+I14+I13+I12+I11+I10+I9</f>
        <v>113</v>
      </c>
      <c r="J22" s="39">
        <f>J21+J20+J19+J18+J17+J16+J15+J14+J13+J12+J11+J10+J9</f>
        <v>3711</v>
      </c>
      <c r="K22" s="37">
        <f t="shared" si="4"/>
        <v>89.622641509433961</v>
      </c>
      <c r="L22" s="31">
        <f>H22*3.4/F22</f>
        <v>3.8294736842105266</v>
      </c>
      <c r="M22" s="41">
        <f>(M9+M10+M11+M12+M14+M15+M16+M17+M18+M19)/9</f>
        <v>3.1655555555555557</v>
      </c>
      <c r="N22" s="32">
        <f t="shared" si="6"/>
        <v>11.08786610878661</v>
      </c>
      <c r="O22" s="42">
        <v>10</v>
      </c>
      <c r="P22" s="30">
        <f>P21+P20+P19+P18+P17+P16+P15+P14+P13+P12+P11+P10+P9</f>
        <v>107</v>
      </c>
      <c r="Q22" s="30">
        <f t="shared" ref="Q22:U22" si="8">Q21+Q20+Q19+Q18+Q17+Q16+Q15+Q14+Q13+Q12+Q11+Q10+Q9</f>
        <v>19</v>
      </c>
      <c r="R22" s="30">
        <f t="shared" si="8"/>
        <v>3</v>
      </c>
      <c r="S22" s="30">
        <f t="shared" si="8"/>
        <v>26</v>
      </c>
      <c r="T22" s="30">
        <f t="shared" si="8"/>
        <v>19</v>
      </c>
      <c r="U22" s="30">
        <f t="shared" si="8"/>
        <v>88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15428</v>
      </c>
      <c r="D23" s="33">
        <f t="shared" ref="D23:I23" si="9">D22+D8</f>
        <v>385</v>
      </c>
      <c r="E23" s="33">
        <f t="shared" si="9"/>
        <v>407</v>
      </c>
      <c r="F23" s="53">
        <f t="shared" si="9"/>
        <v>347</v>
      </c>
      <c r="G23" s="53">
        <f t="shared" si="9"/>
        <v>375</v>
      </c>
      <c r="H23" s="33">
        <f t="shared" si="9"/>
        <v>395</v>
      </c>
      <c r="I23" s="33">
        <f t="shared" si="9"/>
        <v>410</v>
      </c>
      <c r="J23" s="75">
        <f>J8+J22</f>
        <v>16155</v>
      </c>
      <c r="K23" s="76">
        <f t="shared" si="4"/>
        <v>90.129870129870127</v>
      </c>
      <c r="L23" s="31">
        <f>H23*3.4/F23</f>
        <v>3.8703170028818445</v>
      </c>
      <c r="M23" s="54">
        <f>(M8+M22)/2</f>
        <v>3.3577777777777778</v>
      </c>
      <c r="N23" s="55">
        <f>D23/B23*100</f>
        <v>19.989615784008308</v>
      </c>
      <c r="O23" s="55">
        <v>17.399999999999999</v>
      </c>
      <c r="P23" s="56">
        <f>P22+P8</f>
        <v>395</v>
      </c>
      <c r="Q23" s="33">
        <f>Q22+Q8</f>
        <v>82</v>
      </c>
      <c r="R23" s="33">
        <f>R22+R8</f>
        <v>38</v>
      </c>
      <c r="S23" s="33">
        <f>S8+S22</f>
        <v>128</v>
      </c>
      <c r="T23" s="33">
        <f>T8+T22</f>
        <v>48</v>
      </c>
      <c r="U23" s="33">
        <f>U8+U22</f>
        <v>395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77</v>
      </c>
      <c r="C24" s="21"/>
      <c r="D24" s="121">
        <f>D23-E23</f>
        <v>-22</v>
      </c>
      <c r="E24" s="122"/>
      <c r="F24" s="121">
        <f>F23-G23</f>
        <v>-28</v>
      </c>
      <c r="G24" s="122"/>
      <c r="H24" s="123">
        <f>H23-I23</f>
        <v>-15</v>
      </c>
      <c r="I24" s="124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63</v>
      </c>
      <c r="S24" s="24" t="s">
        <v>70</v>
      </c>
      <c r="T24" s="24" t="s">
        <v>71</v>
      </c>
      <c r="U24" s="24" t="s">
        <v>72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2025-02-11T02:45:58Z</cp:lastPrinted>
  <dcterms:created xsi:type="dcterms:W3CDTF">2020-08-31T08:55:27Z</dcterms:created>
  <dcterms:modified xsi:type="dcterms:W3CDTF">2025-02-11T08:46:51Z</dcterms:modified>
</cp:coreProperties>
</file>