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<sst xmlns="http://schemas.openxmlformats.org/spreadsheetml/2006/main" count="227" uniqueCount="79">
  <si>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</si>
  <si>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</si>
  <si>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</si>
  <si>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</si>
  <si>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</si>
  <si>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</si>
  <si>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</si>
  <si>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</si>
  <si>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</si>
  <si>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</si>
  <si>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</si>
  <si>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</si>
  <si>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</si>
  <si>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</si>
  <si>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</si>
  <si>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</si>
  <si>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</si>
  <si>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</si>
  <si>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</si>
  <si>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</si>
  <si>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</si>
  <si>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</si>
  <si>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</si>
  <si>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</si>
  <si>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</si>
  <si>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</si>
  <si>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</si>
  <si>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</si>
  <si>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</si>
  <si>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</si>
  <si>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</si>
  <si>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</si>
  <si>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</si>
  <si>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</si>
  <si>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</si>
  <si>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</si>
  <si>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</si>
  <si>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</si>
  <si>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</si>
  <si>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</si>
  <si>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</si>
  <si>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</si>
  <si>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</si>
  <si>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</si>
  <si>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</si>
  <si>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</si>
  <si>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</si>
  <si>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</si>
  <si>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</si>
  <si>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</si>
  <si>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</si>
  <si>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</si>
  <si>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</si>
  <si>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</si>
  <si>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</si>
  <si>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</si>
  <si>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</si>
  <si>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</si>
  <si>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</si>
  <si>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2339</t>
  </si>
  <si>
    <t>31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</si>
  <si>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</si>
  <si>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</si>
  <si>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</si>
  <si>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</si>
  <si>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</si>
  <si>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</si>
  <si>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</si>
  <si>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</si>
  <si>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</si>
  <si>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</si>
  <si>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</si>
  <si>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</si>
  <si>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</si>
  <si>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68</t>
  </si>
  <si>
    <t>86</t>
  </si>
  <si>
    <t>7</t>
  </si>
  <si>
    <t>286</t>
  </si>
  <si>
    <t xml:space="preserve">СВОДКА ПО НАДОЮ МОЛОКА ЗА  04.03.2025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</si>
</sst>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2" sqref="P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18060</v>
      </c>
      <c r="D6" s="30">
        <v>289</v>
      </c>
      <c r="E6" s="30">
        <v>276</v>
      </c>
      <c r="F6" s="30">
        <v>277</v>
      </c>
      <c r="G6" s="30">
        <v>266</v>
      </c>
      <c r="H6" s="30">
        <v>311</v>
      </c>
      <c r="I6" s="30">
        <v>299</v>
      </c>
      <c r="J6" s="63">
        <v>19283</v>
      </c>
      <c r="K6" s="80">
        <v>93</v>
      </c>
      <c r="L6" s="31">
        <f>H6*3.4/F6</f>
        <v>3.8173285198555953</v>
      </c>
      <c r="M6" s="81" t="s">
        <v>57</v>
      </c>
      <c r="N6" s="32">
        <f>D6/B6*100</f>
        <v>29.793814432989691</v>
      </c>
      <c r="O6" s="64">
        <v>28.5</v>
      </c>
      <c r="P6" s="30">
        <f>H6</f>
        <v>311</v>
      </c>
      <c r="Q6" s="82">
        <v>16</v>
      </c>
      <c r="R6" s="83" t="s">
        <v>58</v>
      </c>
      <c r="S6" s="65">
        <v>94</v>
      </c>
      <c r="T6" s="66">
        <v>38</v>
      </c>
      <c r="U6" s="84">
        <v>353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1700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18060</v>
      </c>
      <c r="D8" s="90">
        <f t="shared" si="0"/>
        <v>289</v>
      </c>
      <c r="E8" s="33">
        <f t="shared" si="0"/>
        <v>288</v>
      </c>
      <c r="F8" s="33">
        <f>F6+F7</f>
        <v>277</v>
      </c>
      <c r="G8" s="33">
        <f t="shared" si="0"/>
        <v>277</v>
      </c>
      <c r="H8" s="33">
        <f t="shared" si="0"/>
        <v>311</v>
      </c>
      <c r="I8" s="33">
        <f t="shared" si="0"/>
        <v>311</v>
      </c>
      <c r="J8" s="88">
        <f t="shared" si="0"/>
        <v>19283</v>
      </c>
      <c r="K8" s="91">
        <f>F8/D8*100</f>
        <v>95.847750865051907</v>
      </c>
      <c r="L8" s="31">
        <f>L6</f>
        <v>3.8173285198555953</v>
      </c>
      <c r="M8" s="92">
        <f>(M6+M7)/1</f>
        <v>3.55</v>
      </c>
      <c r="N8" s="93">
        <f>D8/B8*100</f>
        <v>29.793814432989691</v>
      </c>
      <c r="O8" s="93">
        <v>25.6</v>
      </c>
      <c r="P8" s="33">
        <f t="shared" ref="P8:U8" si="1">P6+P7</f>
        <v>311</v>
      </c>
      <c r="Q8" s="33">
        <f t="shared" si="1"/>
        <v>16</v>
      </c>
      <c r="R8" s="33">
        <f t="shared" si="1"/>
        <v>5</v>
      </c>
      <c r="S8" s="33">
        <f>S6+S7</f>
        <v>94</v>
      </c>
      <c r="T8" s="33">
        <f>T6</f>
        <v>38</v>
      </c>
      <c r="U8" s="33">
        <f t="shared" si="1"/>
        <v>353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1446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1568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61</v>
      </c>
      <c r="V9" s="85"/>
      <c r="W9" s="71" t="s">
        <v>65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780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771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3</v>
      </c>
      <c r="R10" s="106"/>
      <c r="S10" s="24"/>
      <c r="T10" s="107"/>
      <c r="U10" s="108" t="s">
        <v>60</v>
      </c>
      <c r="V10" s="85"/>
      <c r="W10" s="24" t="s">
        <v>68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2246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2222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/>
      <c r="R11" s="24"/>
      <c r="S11" s="24" t="s">
        <v>62</v>
      </c>
      <c r="T11" s="107" t="s">
        <v>62</v>
      </c>
      <c r="U11" s="107" t="s">
        <v>66</v>
      </c>
      <c r="V11" s="24"/>
      <c r="W11" s="24" t="s">
        <v>69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2500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708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614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70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650</v>
      </c>
      <c r="D14" s="65">
        <v>11</v>
      </c>
      <c r="E14" s="65">
        <v>18</v>
      </c>
      <c r="F14" s="65">
        <v>9</v>
      </c>
      <c r="G14" s="65">
        <v>16</v>
      </c>
      <c r="H14" s="65">
        <v>9</v>
      </c>
      <c r="I14" s="65">
        <v>16</v>
      </c>
      <c r="J14" s="63">
        <v>567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9.6999999999999993</v>
      </c>
      <c r="P14" s="30">
        <f>H14</f>
        <v>9</v>
      </c>
      <c r="Q14" s="30">
        <v>2</v>
      </c>
      <c r="R14" s="71"/>
      <c r="S14" s="71" t="s">
        <v>76</v>
      </c>
      <c r="T14" s="72" t="s">
        <v>63</v>
      </c>
      <c r="U14" s="72" t="s">
        <v>64</v>
      </c>
      <c r="V14" s="71"/>
      <c r="W14" s="71" t="s">
        <v>71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63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77</v>
      </c>
      <c r="D17" s="65">
        <v>3</v>
      </c>
      <c r="E17" s="65">
        <v>5</v>
      </c>
      <c r="F17" s="65">
        <v>2</v>
      </c>
      <c r="G17" s="65">
        <v>3</v>
      </c>
      <c r="H17" s="65">
        <v>2</v>
      </c>
      <c r="I17" s="65">
        <v>3</v>
      </c>
      <c r="J17" s="63">
        <v>68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4.8</v>
      </c>
      <c r="P17" s="118">
        <f t="shared" si="7"/>
        <v>2</v>
      </c>
      <c r="Q17" s="30"/>
      <c r="R17" s="71"/>
      <c r="S17" s="71"/>
      <c r="T17" s="72"/>
      <c r="U17" s="119"/>
      <c r="V17" s="71"/>
      <c r="W17" s="71" t="s">
        <v>72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191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153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134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108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62</v>
      </c>
      <c r="T19" s="72"/>
      <c r="U19" s="72"/>
      <c r="V19" s="71"/>
      <c r="W19" s="71" t="s">
        <v>73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6295</v>
      </c>
      <c r="D22" s="40">
        <f>D9+D10+D11+D12+D13+D14+D15+D16+D17+D18+D19+D20+D21</f>
        <v>115</v>
      </c>
      <c r="E22" s="40">
        <f>E9+E10+E11+E12+E13+E14+E15+E16+E17+E18+E19+E20+E21</f>
        <v>138</v>
      </c>
      <c r="F22" s="40">
        <f>F9+F10+F11+F12+F14+F15+F16+F17+F18+F19</f>
        <v>100</v>
      </c>
      <c r="G22" s="40">
        <f>G21+G20+G19+G18+G17+G16+G15+G14+G13+G12+G11+G10+G9</f>
        <v>118</v>
      </c>
      <c r="H22" s="40">
        <f>H21+H20+H19+H18+H17+H16+H15+H14+H13+H12+H11+H10+H9</f>
        <v>112</v>
      </c>
      <c r="I22" s="40">
        <f>I21+I20+I19+I18+I17+I16+I15+I14+I13+I12+I11+I10+I9</f>
        <v>128</v>
      </c>
      <c r="J22" s="39">
        <f>J21+J20+J19+J18+J17+J16+J15+J14+J13+J12+J11+J10+J9</f>
        <v>6134</v>
      </c>
      <c r="K22" s="37">
        <f t="shared" si="4"/>
        <v>86.956521739130437</v>
      </c>
      <c r="L22" s="31">
        <f>H22*3.4/F22</f>
        <v>3.8080000000000003</v>
      </c>
      <c r="M22" s="41">
        <f>(M9+M10+M11+M12+M14+M15+M16+M17+M18+M19)/9</f>
        <v>3.1655555555555557</v>
      </c>
      <c r="N22" s="32">
        <f t="shared" si="6"/>
        <v>12.02928870292887</v>
      </c>
      <c r="O22" s="42">
        <v>11.4</v>
      </c>
      <c r="P22" s="30">
        <f>P21+P20+P19+P18+P17+P16+P15+P14+P13+P12+P11+P10+P9</f>
        <v>112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16</v>
      </c>
      <c r="T22" s="30">
        <f t="shared" si="8"/>
        <v>3</v>
      </c>
      <c r="U22" s="30">
        <f t="shared" si="8"/>
        <v>132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24355</v>
      </c>
      <c r="D23" s="33">
        <f t="shared" ref="D23:I23" si="9">D22+D8</f>
        <v>404</v>
      </c>
      <c r="E23" s="33">
        <f t="shared" si="9"/>
        <v>426</v>
      </c>
      <c r="F23" s="53">
        <f t="shared" si="9"/>
        <v>377</v>
      </c>
      <c r="G23" s="53">
        <f t="shared" si="9"/>
        <v>395</v>
      </c>
      <c r="H23" s="33">
        <f t="shared" si="9"/>
        <v>423</v>
      </c>
      <c r="I23" s="33">
        <f t="shared" si="9"/>
        <v>439</v>
      </c>
      <c r="J23" s="75">
        <f>J8+J22</f>
        <v>25417</v>
      </c>
      <c r="K23" s="76">
        <f t="shared" si="4"/>
        <v>93.316831683168317</v>
      </c>
      <c r="L23" s="31">
        <f>H23*3.4/F23</f>
        <v>3.8148541114058356</v>
      </c>
      <c r="M23" s="54">
        <f>(M8+M22)/2</f>
        <v>3.3577777777777778</v>
      </c>
      <c r="N23" s="55">
        <f>D23/B23*100</f>
        <v>20.976116303219104</v>
      </c>
      <c r="O23" s="55">
        <v>18.2</v>
      </c>
      <c r="P23" s="56">
        <f>P22+P8</f>
        <v>423</v>
      </c>
      <c r="Q23" s="33">
        <f>Q22+Q8</f>
        <v>23</v>
      </c>
      <c r="R23" s="33">
        <f>R22+R8</f>
        <v>5</v>
      </c>
      <c r="S23" s="33">
        <f>S8+S22</f>
        <v>110</v>
      </c>
      <c r="T23" s="33">
        <f>T8+T22</f>
        <v>41</v>
      </c>
      <c r="U23" s="33">
        <f>U8+U22</f>
        <v>485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4900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21">
        <f>D23-E23</f>
        <v>-22</v>
      </c>
      <c r="E24" s="122"/>
      <c r="F24" s="121">
        <f>F23-G23</f>
        <v>-18</v>
      </c>
      <c r="G24" s="122"/>
      <c r="H24" s="123">
        <f>H23-I23</f>
        <v>-16</v>
      </c>
      <c r="I24" s="124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64</v>
      </c>
      <c r="S24" s="24" t="s">
        <v>75</v>
      </c>
      <c r="T24" s="24" t="s">
        <v>70</v>
      </c>
      <c r="U24" s="24" t="s">
        <v>77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2025-03-05T03:38:00Z</cp:lastPrinted>
  <dcterms:created xsi:type="dcterms:W3CDTF">2020-08-31T08:55:27Z</dcterms:created>
  <dcterms:modified xsi:type="dcterms:W3CDTF">2025-03-05T03:40:35Z</dcterms:modified>
</cp:coreProperties>
</file>