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<sst xmlns="http://schemas.openxmlformats.org/spreadsheetml/2006/main" count="229" uniqueCount="81">
  <si>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</si>
  <si>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</si>
  <si>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</si>
  <si>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</si>
  <si>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</si>
  <si>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</si>
  <si>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</si>
  <si>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</si>
  <si>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</si>
  <si>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</si>
  <si>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</si>
  <si>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</si>
  <si>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</si>
  <si>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</si>
  <si>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</si>
  <si>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</si>
  <si>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</si>
  <si>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</si>
  <si>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</si>
  <si>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</si>
  <si>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</si>
  <si>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</si>
  <si>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</si>
  <si>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</si>
  <si>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</si>
  <si>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</si>
  <si>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</si>
  <si>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</si>
  <si>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</si>
  <si>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</si>
  <si>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</si>
  <si>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</si>
  <si>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</si>
  <si>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</si>
  <si>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</si>
  <si>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</si>
  <si>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</si>
  <si>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</si>
  <si>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</si>
  <si>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</si>
  <si>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</si>
  <si>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</si>
  <si>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</si>
  <si>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</si>
  <si>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</si>
  <si>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</si>
  <si>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</si>
  <si>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</si>
  <si>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</si>
  <si>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</si>
  <si>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</si>
  <si>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</si>
  <si>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</si>
  <si>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</si>
  <si>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</si>
  <si>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</si>
  <si>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</si>
  <si>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</si>
  <si>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</si>
  <si>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49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</si>
  <si>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</si>
  <si>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</si>
  <si>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</si>
  <si>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</si>
  <si>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</si>
  <si>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</si>
  <si>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</si>
  <si>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</si>
  <si>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</si>
  <si>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</si>
  <si>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</si>
  <si>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</si>
  <si>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</si>
  <si>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72</t>
  </si>
  <si>
    <t>47</t>
  </si>
  <si>
    <t>297</t>
  </si>
  <si>
    <t>33</t>
  </si>
  <si>
    <t xml:space="preserve">СВОДКА ПО НАДОЮ МОЛОКА ЗА  12.03.2025 года </t>
  </si>
  <si>
    <t>107</t>
  </si>
  <si>
    <t>11</t>
  </si>
  <si>
    <t>2299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</si>
</sst>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V10" sqref="V10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65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1.5" customHeight="1" thickBot="1">
      <c r="A6" s="79" t="s">
        <v>16</v>
      </c>
      <c r="B6" s="62">
        <v>970</v>
      </c>
      <c r="C6" s="63">
        <v>20517</v>
      </c>
      <c r="D6" s="30">
        <v>291</v>
      </c>
      <c r="E6" s="30">
        <v>278</v>
      </c>
      <c r="F6" s="30">
        <v>290</v>
      </c>
      <c r="G6" s="30">
        <v>268</v>
      </c>
      <c r="H6" s="30">
        <v>336</v>
      </c>
      <c r="I6" s="30">
        <v>298</v>
      </c>
      <c r="J6" s="63">
        <v>21906</v>
      </c>
      <c r="K6" s="80">
        <v>93</v>
      </c>
      <c r="L6" s="31">
        <f>H6*3.4/F6</f>
        <v>3.9393103448275859</v>
      </c>
      <c r="M6" s="81" t="s">
        <v>57</v>
      </c>
      <c r="N6" s="32">
        <f>D6/B6*100</f>
        <v>30</v>
      </c>
      <c r="O6" s="64">
        <v>28.7</v>
      </c>
      <c r="P6" s="30">
        <f>H6</f>
        <v>336</v>
      </c>
      <c r="Q6" s="82">
        <v>41</v>
      </c>
      <c r="R6" s="83" t="s">
        <v>79</v>
      </c>
      <c r="S6" s="65">
        <v>162</v>
      </c>
      <c r="T6" s="66">
        <v>79</v>
      </c>
      <c r="U6" s="84">
        <v>450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12</v>
      </c>
      <c r="F7" s="30">
        <v>0</v>
      </c>
      <c r="G7" s="30">
        <v>11</v>
      </c>
      <c r="H7" s="30">
        <v>0</v>
      </c>
      <c r="I7" s="30">
        <v>12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20517</v>
      </c>
      <c r="D8" s="90">
        <f t="shared" si="0"/>
        <v>291</v>
      </c>
      <c r="E8" s="33">
        <f t="shared" si="0"/>
        <v>290</v>
      </c>
      <c r="F8" s="33">
        <f>F6+F7</f>
        <v>290</v>
      </c>
      <c r="G8" s="33">
        <f t="shared" si="0"/>
        <v>279</v>
      </c>
      <c r="H8" s="33">
        <f t="shared" si="0"/>
        <v>336</v>
      </c>
      <c r="I8" s="33">
        <f t="shared" si="0"/>
        <v>310</v>
      </c>
      <c r="J8" s="88">
        <f t="shared" si="0"/>
        <v>21906</v>
      </c>
      <c r="K8" s="91">
        <f>F8/D8*100</f>
        <v>99.656357388316152</v>
      </c>
      <c r="L8" s="31">
        <f>L6</f>
        <v>3.9393103448275859</v>
      </c>
      <c r="M8" s="92">
        <f>(M6+M7)/1</f>
        <v>3.55</v>
      </c>
      <c r="N8" s="93">
        <f>D8/B8*100</f>
        <v>30</v>
      </c>
      <c r="O8" s="93">
        <v>25.7</v>
      </c>
      <c r="P8" s="33">
        <f t="shared" ref="P8:U8" si="1">P6+P7</f>
        <v>336</v>
      </c>
      <c r="Q8" s="33">
        <f t="shared" si="1"/>
        <v>41</v>
      </c>
      <c r="R8" s="33">
        <f t="shared" si="1"/>
        <v>11</v>
      </c>
      <c r="S8" s="33">
        <f>S6+S7</f>
        <v>162</v>
      </c>
      <c r="T8" s="33">
        <f>T6</f>
        <v>79</v>
      </c>
      <c r="U8" s="33">
        <f t="shared" si="1"/>
        <v>450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1638</v>
      </c>
      <c r="D9" s="65">
        <v>24</v>
      </c>
      <c r="E9" s="65">
        <v>46</v>
      </c>
      <c r="F9" s="99">
        <v>21</v>
      </c>
      <c r="G9" s="65">
        <v>37</v>
      </c>
      <c r="H9" s="65">
        <v>28</v>
      </c>
      <c r="I9" s="65">
        <v>44</v>
      </c>
      <c r="J9" s="63">
        <v>1792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11.5</v>
      </c>
      <c r="P9" s="30">
        <f t="shared" ref="P9:P12" si="2">H9</f>
        <v>28</v>
      </c>
      <c r="Q9" s="82"/>
      <c r="R9" s="71"/>
      <c r="S9" s="71" t="s">
        <v>58</v>
      </c>
      <c r="T9" s="72"/>
      <c r="U9" s="101" t="s">
        <v>59</v>
      </c>
      <c r="V9" s="85"/>
      <c r="W9" s="71" t="s">
        <v>63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900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914</v>
      </c>
      <c r="D10" s="103">
        <v>17</v>
      </c>
      <c r="E10" s="103">
        <v>15</v>
      </c>
      <c r="F10" s="103">
        <v>15</v>
      </c>
      <c r="G10" s="103">
        <v>14</v>
      </c>
      <c r="H10" s="103">
        <v>16</v>
      </c>
      <c r="I10" s="65">
        <v>14</v>
      </c>
      <c r="J10" s="63">
        <v>897</v>
      </c>
      <c r="K10" s="37">
        <f>F10/D10*100</f>
        <v>88.235294117647058</v>
      </c>
      <c r="L10" s="31">
        <f>H10*3.4/F10</f>
        <v>3.6266666666666665</v>
      </c>
      <c r="M10" s="73" t="s">
        <v>25</v>
      </c>
      <c r="N10" s="32">
        <f>D10/B10*100</f>
        <v>14.40677966101695</v>
      </c>
      <c r="O10" s="104">
        <v>12.7</v>
      </c>
      <c r="P10" s="30">
        <f>H10</f>
        <v>16</v>
      </c>
      <c r="Q10" s="105">
        <v>5</v>
      </c>
      <c r="R10" s="106"/>
      <c r="S10" s="24" t="s">
        <v>60</v>
      </c>
      <c r="T10" s="107" t="s">
        <v>60</v>
      </c>
      <c r="U10" s="108" t="s">
        <v>76</v>
      </c>
      <c r="V10" s="85"/>
      <c r="W10" s="24" t="s">
        <v>66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2550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2534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3</v>
      </c>
      <c r="R11" s="24"/>
      <c r="S11" s="24" t="s">
        <v>58</v>
      </c>
      <c r="T11" s="107" t="s">
        <v>60</v>
      </c>
      <c r="U11" s="107" t="s">
        <v>64</v>
      </c>
      <c r="V11" s="24"/>
      <c r="W11" s="24" t="s">
        <v>67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2600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820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712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738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639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2</v>
      </c>
      <c r="R14" s="71"/>
      <c r="S14" s="71" t="s">
        <v>72</v>
      </c>
      <c r="T14" s="72" t="s">
        <v>61</v>
      </c>
      <c r="U14" s="72" t="s">
        <v>62</v>
      </c>
      <c r="V14" s="71"/>
      <c r="W14" s="71" t="s">
        <v>69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71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71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101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84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5</v>
      </c>
      <c r="R17" s="71"/>
      <c r="S17" s="71"/>
      <c r="T17" s="72"/>
      <c r="U17" s="119"/>
      <c r="V17" s="71"/>
      <c r="W17" s="71" t="s">
        <v>70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219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174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166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132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60</v>
      </c>
      <c r="T19" s="72"/>
      <c r="U19" s="72"/>
      <c r="V19" s="71"/>
      <c r="W19" s="71" t="s">
        <v>71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7217</v>
      </c>
      <c r="D22" s="40">
        <f>D9+D10+D11+D12+D13+D14+D15+D16+D17+D18+D19+D20+D21</f>
        <v>116</v>
      </c>
      <c r="E22" s="40">
        <f>E9+E10+E11+E12+E13+E14+E15+E16+E17+E18+E19+E20+E21</f>
        <v>140</v>
      </c>
      <c r="F22" s="40">
        <f>F9+F10+F11+F12+F14+F15+F16+F17+F18+F19</f>
        <v>101</v>
      </c>
      <c r="G22" s="40">
        <f>G21+G20+G19+G18+G17+G16+G15+G14+G13+G12+G11+G10+G9</f>
        <v>120</v>
      </c>
      <c r="H22" s="40">
        <f>H21+H20+H19+H18+H17+H16+H15+H14+H13+H12+H11+H10+H9</f>
        <v>113</v>
      </c>
      <c r="I22" s="40">
        <f>I21+I20+I19+I18+I17+I16+I15+I14+I13+I12+I11+I10+I9</f>
        <v>130</v>
      </c>
      <c r="J22" s="39">
        <f>J21+J20+J19+J18+J17+J16+J15+J14+J13+J12+J11+J10+J9</f>
        <v>7035</v>
      </c>
      <c r="K22" s="37">
        <f t="shared" si="4"/>
        <v>87.068965517241381</v>
      </c>
      <c r="L22" s="31">
        <f>H22*3.4/F22</f>
        <v>3.8039603960396038</v>
      </c>
      <c r="M22" s="41">
        <f>(M9+M10+M11+M12+M14+M15+M16+M17+M18+M19)/9</f>
        <v>3.1655555555555557</v>
      </c>
      <c r="N22" s="32">
        <f t="shared" si="6"/>
        <v>12.133891213389122</v>
      </c>
      <c r="O22" s="42">
        <v>11.9</v>
      </c>
      <c r="P22" s="30">
        <f>P21+P20+P19+P18+P17+P16+P15+P14+P13+P12+P11+P10+P9</f>
        <v>113</v>
      </c>
      <c r="Q22" s="30">
        <f t="shared" ref="Q22:U22" si="8">Q21+Q20+Q19+Q18+Q17+Q16+Q15+Q14+Q13+Q12+Q11+Q10+Q9</f>
        <v>19</v>
      </c>
      <c r="R22" s="30">
        <f t="shared" si="8"/>
        <v>0</v>
      </c>
      <c r="S22" s="30">
        <f t="shared" si="8"/>
        <v>21</v>
      </c>
      <c r="T22" s="30">
        <f t="shared" si="8"/>
        <v>5</v>
      </c>
      <c r="U22" s="30">
        <f t="shared" si="8"/>
        <v>134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27734</v>
      </c>
      <c r="D23" s="33">
        <f t="shared" ref="D23:I23" si="9">D22+D8</f>
        <v>407</v>
      </c>
      <c r="E23" s="33">
        <f t="shared" si="9"/>
        <v>430</v>
      </c>
      <c r="F23" s="53">
        <f t="shared" si="9"/>
        <v>391</v>
      </c>
      <c r="G23" s="53">
        <f t="shared" si="9"/>
        <v>399</v>
      </c>
      <c r="H23" s="33">
        <f t="shared" si="9"/>
        <v>449</v>
      </c>
      <c r="I23" s="33">
        <f t="shared" si="9"/>
        <v>440</v>
      </c>
      <c r="J23" s="75">
        <f>J8+J22</f>
        <v>28941</v>
      </c>
      <c r="K23" s="76">
        <f t="shared" si="4"/>
        <v>96.068796068796075</v>
      </c>
      <c r="L23" s="31">
        <f>H23*3.4/F23</f>
        <v>3.9043478260869562</v>
      </c>
      <c r="M23" s="54">
        <f>(M8+M22)/2</f>
        <v>3.3577777777777778</v>
      </c>
      <c r="N23" s="55">
        <f>D23/B23*100</f>
        <v>21.131879543094495</v>
      </c>
      <c r="O23" s="55">
        <v>18.7</v>
      </c>
      <c r="P23" s="56">
        <f>P22+P8</f>
        <v>449</v>
      </c>
      <c r="Q23" s="33">
        <f>Q22+Q8</f>
        <v>60</v>
      </c>
      <c r="R23" s="33">
        <f>R22+R8</f>
        <v>11</v>
      </c>
      <c r="S23" s="33">
        <f>S8+S22</f>
        <v>183</v>
      </c>
      <c r="T23" s="33">
        <f>T8+T22</f>
        <v>84</v>
      </c>
      <c r="U23" s="33">
        <f>U8+U22</f>
        <v>584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5700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80</v>
      </c>
      <c r="C24" s="21"/>
      <c r="D24" s="121">
        <f>D23-E23</f>
        <v>-23</v>
      </c>
      <c r="E24" s="122"/>
      <c r="F24" s="121">
        <f>F23-G23</f>
        <v>-8</v>
      </c>
      <c r="G24" s="122"/>
      <c r="H24" s="123">
        <f>H23-I23</f>
        <v>9</v>
      </c>
      <c r="I24" s="124"/>
      <c r="J24" s="78"/>
      <c r="K24" s="77"/>
      <c r="L24" s="22"/>
      <c r="M24" s="22"/>
      <c r="N24" s="22"/>
      <c r="O24" s="22"/>
      <c r="P24" s="23"/>
      <c r="Q24" s="24" t="s">
        <v>73</v>
      </c>
      <c r="R24" s="24" t="s">
        <v>62</v>
      </c>
      <c r="S24" s="24" t="s">
        <v>78</v>
      </c>
      <c r="T24" s="24" t="s">
        <v>74</v>
      </c>
      <c r="U24" s="24" t="s">
        <v>75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6950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2025-03-13T03:40:26Z</cp:lastPrinted>
  <dcterms:created xsi:type="dcterms:W3CDTF">2020-08-31T08:55:27Z</dcterms:created>
  <dcterms:modified xsi:type="dcterms:W3CDTF">2025-03-13T03:55:06Z</dcterms:modified>
</cp:coreProperties>
</file>