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<sst xmlns="http://schemas.openxmlformats.org/spreadsheetml/2006/main" count="225" uniqueCount="79">
  <si>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</si>
  <si>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</si>
  <si>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</si>
  <si>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</si>
  <si>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</si>
  <si>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</si>
  <si>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</si>
  <si>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</si>
  <si>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</si>
  <si>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</si>
  <si>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</si>
  <si>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</si>
  <si>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</si>
  <si>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</si>
  <si>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</si>
  <si>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</si>
  <si>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</si>
  <si>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</si>
  <si>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</si>
  <si>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</si>
  <si>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</si>
  <si>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</si>
  <si>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</si>
  <si>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</si>
  <si>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</si>
  <si>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</si>
  <si>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</si>
  <si>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</si>
  <si>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</si>
  <si>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</si>
  <si>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</si>
  <si>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</si>
  <si>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</si>
  <si>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</si>
  <si>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</si>
  <si>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</si>
  <si>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</si>
  <si>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</si>
  <si>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</si>
  <si>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</si>
  <si>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</si>
  <si>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</si>
  <si>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</si>
  <si>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</si>
  <si>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</si>
  <si>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</si>
  <si>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</si>
  <si>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</si>
  <si>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</si>
  <si>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</si>
  <si>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</si>
  <si>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</si>
  <si>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</si>
  <si>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</si>
  <si>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</si>
  <si>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</si>
  <si>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</si>
  <si>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</si>
  <si>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2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</si>
  <si>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</si>
  <si>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</si>
  <si>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</si>
  <si>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</si>
  <si>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</si>
  <si>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</si>
  <si>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</si>
  <si>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</si>
  <si>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</si>
  <si>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</si>
  <si>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</si>
  <si>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</si>
  <si>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5</t>
  </si>
  <si>
    <t>63</t>
  </si>
  <si>
    <t>28</t>
  </si>
  <si>
    <t xml:space="preserve">СВОДКА ПО НАДОЮ МОЛОКА ЗА  06.04.2025 года </t>
  </si>
  <si>
    <t>41</t>
  </si>
  <si>
    <t>9</t>
  </si>
  <si>
    <t>362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</si>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</sst>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7" sqref="S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70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28312</v>
      </c>
      <c r="D6" s="30">
        <v>301</v>
      </c>
      <c r="E6" s="30">
        <v>284</v>
      </c>
      <c r="F6" s="30">
        <v>296</v>
      </c>
      <c r="G6" s="30">
        <v>275</v>
      </c>
      <c r="H6" s="30">
        <v>338</v>
      </c>
      <c r="I6" s="30">
        <v>306</v>
      </c>
      <c r="J6" s="63">
        <v>30330</v>
      </c>
      <c r="K6" s="80">
        <v>95</v>
      </c>
      <c r="L6" s="31">
        <f>H6*3.4/F6</f>
        <v>3.8824324324324326</v>
      </c>
      <c r="M6" s="81" t="s">
        <v>57</v>
      </c>
      <c r="N6" s="32">
        <f>D6/B6*100</f>
        <v>31.030927835051546</v>
      </c>
      <c r="O6" s="64">
        <v>29.3</v>
      </c>
      <c r="P6" s="30">
        <f>H6</f>
        <v>338</v>
      </c>
      <c r="Q6" s="82">
        <v>21</v>
      </c>
      <c r="R6" s="83" t="s">
        <v>58</v>
      </c>
      <c r="S6" s="65">
        <v>51</v>
      </c>
      <c r="T6" s="66">
        <v>24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3400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16</v>
      </c>
      <c r="F7" s="30">
        <v>0</v>
      </c>
      <c r="G7" s="30">
        <v>14</v>
      </c>
      <c r="H7" s="30">
        <v>0</v>
      </c>
      <c r="I7" s="30">
        <v>15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10.199999999999999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28312</v>
      </c>
      <c r="D8" s="90">
        <f t="shared" si="0"/>
        <v>301</v>
      </c>
      <c r="E8" s="33">
        <f t="shared" si="0"/>
        <v>300</v>
      </c>
      <c r="F8" s="33">
        <f>F6+F7</f>
        <v>296</v>
      </c>
      <c r="G8" s="33">
        <f t="shared" si="0"/>
        <v>289</v>
      </c>
      <c r="H8" s="33">
        <f t="shared" si="0"/>
        <v>338</v>
      </c>
      <c r="I8" s="33">
        <f t="shared" si="0"/>
        <v>321</v>
      </c>
      <c r="J8" s="88">
        <f t="shared" si="0"/>
        <v>30330</v>
      </c>
      <c r="K8" s="91">
        <f>F8/D8*100</f>
        <v>98.338870431893682</v>
      </c>
      <c r="L8" s="31">
        <f>L6</f>
        <v>3.8824324324324326</v>
      </c>
      <c r="M8" s="92">
        <f>(M6+M7)/1</f>
        <v>3.55</v>
      </c>
      <c r="N8" s="93">
        <f>D8/B8*100</f>
        <v>31.030927835051546</v>
      </c>
      <c r="O8" s="93">
        <v>26.6</v>
      </c>
      <c r="P8" s="33">
        <f t="shared" ref="P8:U8" si="1">P6+P7</f>
        <v>338</v>
      </c>
      <c r="Q8" s="33">
        <f t="shared" si="1"/>
        <v>21</v>
      </c>
      <c r="R8" s="33">
        <f t="shared" si="1"/>
        <v>2</v>
      </c>
      <c r="S8" s="33">
        <f>S6+S7</f>
        <v>51</v>
      </c>
      <c r="T8" s="33">
        <f>T6</f>
        <v>24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3400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2275</v>
      </c>
      <c r="D9" s="65">
        <v>29</v>
      </c>
      <c r="E9" s="65">
        <v>56</v>
      </c>
      <c r="F9" s="99">
        <v>22</v>
      </c>
      <c r="G9" s="65">
        <v>58</v>
      </c>
      <c r="H9" s="65">
        <v>29</v>
      </c>
      <c r="I9" s="65">
        <v>51</v>
      </c>
      <c r="J9" s="63">
        <v>2497</v>
      </c>
      <c r="K9" s="91">
        <v>76</v>
      </c>
      <c r="L9" s="31">
        <f>H9*3.4/F9</f>
        <v>4.4818181818181815</v>
      </c>
      <c r="M9" s="100">
        <v>3.6</v>
      </c>
      <c r="N9" s="93">
        <f>D9/B9*100</f>
        <v>14.499999999999998</v>
      </c>
      <c r="O9" s="64">
        <v>16.899999999999999</v>
      </c>
      <c r="P9" s="30">
        <f t="shared" ref="P9:P12" si="2">H9</f>
        <v>29</v>
      </c>
      <c r="Q9" s="82">
        <v>5</v>
      </c>
      <c r="R9" s="71"/>
      <c r="S9" s="71" t="s">
        <v>71</v>
      </c>
      <c r="T9" s="72" t="s">
        <v>26</v>
      </c>
      <c r="U9" s="101" t="s">
        <v>72</v>
      </c>
      <c r="V9" s="85"/>
      <c r="W9" s="71" t="s">
        <v>60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1550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1381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1349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68</v>
      </c>
      <c r="V10" s="85"/>
      <c r="W10" s="24" t="s">
        <v>62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3500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3509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1</v>
      </c>
      <c r="R11" s="24"/>
      <c r="S11" s="24" t="s">
        <v>26</v>
      </c>
      <c r="T11" s="107"/>
      <c r="U11" s="107" t="s">
        <v>61</v>
      </c>
      <c r="V11" s="24"/>
      <c r="W11" s="24" t="s">
        <v>63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2900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1156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1064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1048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899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6</v>
      </c>
      <c r="R14" s="71"/>
      <c r="S14" s="71" t="s">
        <v>78</v>
      </c>
      <c r="T14" s="72"/>
      <c r="U14" s="72" t="s">
        <v>59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96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96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197</v>
      </c>
      <c r="D17" s="65">
        <v>5</v>
      </c>
      <c r="E17" s="65">
        <v>6</v>
      </c>
      <c r="F17" s="65">
        <v>4</v>
      </c>
      <c r="G17" s="65">
        <v>4</v>
      </c>
      <c r="H17" s="65">
        <v>4</v>
      </c>
      <c r="I17" s="65">
        <v>4</v>
      </c>
      <c r="J17" s="63">
        <v>155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5.8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319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249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266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207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10238</v>
      </c>
      <c r="D22" s="40">
        <f>D9+D10+D11+D12+D13+D14+D15+D16+D17+D18+D19+D20+D21</f>
        <v>127</v>
      </c>
      <c r="E22" s="40">
        <f>E9+E10+E11+E12+E13+E14+E15+E16+E17+E18+E19+E20+E21</f>
        <v>155</v>
      </c>
      <c r="F22" s="40">
        <f>F9+F10+F11+F12+F14+F15+F16+F17+F18+F19</f>
        <v>108</v>
      </c>
      <c r="G22" s="40">
        <f>G21+G20+G19+G18+G17+G16+G15+G14+G13+G12+G11+G10+G9</f>
        <v>146</v>
      </c>
      <c r="H22" s="40">
        <f>H21+H20+H19+H18+H17+H16+H15+H14+H13+H12+H11+H10+H9</f>
        <v>120</v>
      </c>
      <c r="I22" s="40">
        <f>I21+I20+I19+I18+I17+I16+I15+I14+I13+I12+I11+I10+I9</f>
        <v>142</v>
      </c>
      <c r="J22" s="39">
        <f>J21+J20+J19+J18+J17+J16+J15+J14+J13+J12+J11+J10+J9</f>
        <v>10025</v>
      </c>
      <c r="K22" s="37">
        <f t="shared" si="4"/>
        <v>85.039370078740163</v>
      </c>
      <c r="L22" s="31">
        <f>H22*3.4/F22</f>
        <v>3.7777777777777777</v>
      </c>
      <c r="M22" s="41">
        <f>(M9+M10+M11+M12+M14+M15+M16+M17+M18+M19)/9</f>
        <v>3.1655555555555557</v>
      </c>
      <c r="N22" s="32">
        <f t="shared" si="6"/>
        <v>13.284518828451883</v>
      </c>
      <c r="O22" s="42">
        <v>13.2</v>
      </c>
      <c r="P22" s="30">
        <f>P21+P20+P19+P18+P17+P16+P15+P14+P13+P12+P11+P10+P9</f>
        <v>120</v>
      </c>
      <c r="Q22" s="30">
        <f t="shared" ref="Q22:U22" si="8">Q21+Q20+Q19+Q18+Q17+Q16+Q15+Q14+Q13+Q12+Q11+Q10+Q9</f>
        <v>12</v>
      </c>
      <c r="R22" s="30">
        <f t="shared" si="8"/>
        <v>0</v>
      </c>
      <c r="S22" s="30">
        <f t="shared" si="8"/>
        <v>15</v>
      </c>
      <c r="T22" s="30">
        <f t="shared" si="8"/>
        <v>3</v>
      </c>
      <c r="U22" s="30">
        <f t="shared" si="8"/>
        <v>148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4450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38550</v>
      </c>
      <c r="D23" s="33">
        <f t="shared" ref="D23:I23" si="9">D22+D8</f>
        <v>428</v>
      </c>
      <c r="E23" s="33">
        <f t="shared" si="9"/>
        <v>455</v>
      </c>
      <c r="F23" s="53">
        <f t="shared" si="9"/>
        <v>404</v>
      </c>
      <c r="G23" s="53">
        <f t="shared" si="9"/>
        <v>435</v>
      </c>
      <c r="H23" s="33">
        <f t="shared" si="9"/>
        <v>458</v>
      </c>
      <c r="I23" s="33">
        <f t="shared" si="9"/>
        <v>463</v>
      </c>
      <c r="J23" s="75">
        <f>J8+J22</f>
        <v>40355</v>
      </c>
      <c r="K23" s="76">
        <f t="shared" si="4"/>
        <v>94.392523364485982</v>
      </c>
      <c r="L23" s="31">
        <f>H23*3.4/F23</f>
        <v>3.8544554455445548</v>
      </c>
      <c r="M23" s="54">
        <f>(M8+M22)/2</f>
        <v>3.3577777777777778</v>
      </c>
      <c r="N23" s="55">
        <f>D23/B23*100</f>
        <v>22.222222222222221</v>
      </c>
      <c r="O23" s="55">
        <v>19.8</v>
      </c>
      <c r="P23" s="56">
        <f>P22+P8</f>
        <v>458</v>
      </c>
      <c r="Q23" s="33">
        <f>Q22+Q8</f>
        <v>33</v>
      </c>
      <c r="R23" s="33">
        <f>R22+R8</f>
        <v>2</v>
      </c>
      <c r="S23" s="33">
        <f>S8+S22</f>
        <v>66</v>
      </c>
      <c r="T23" s="33">
        <f>T8+T22</f>
        <v>27</v>
      </c>
      <c r="U23" s="33">
        <f>U8+U22</f>
        <v>638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7850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69</v>
      </c>
      <c r="C24" s="21"/>
      <c r="D24" s="140">
        <f>D23-E23</f>
        <v>-27</v>
      </c>
      <c r="E24" s="141"/>
      <c r="F24" s="140">
        <f>F23-G23</f>
        <v>-31</v>
      </c>
      <c r="G24" s="141"/>
      <c r="H24" s="142">
        <f>H23-I23</f>
        <v>-5</v>
      </c>
      <c r="I24" s="143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71</v>
      </c>
      <c r="S24" s="24" t="s">
        <v>73</v>
      </c>
      <c r="T24" s="24" t="s">
        <v>76</v>
      </c>
      <c r="U24" s="24" t="s">
        <v>77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2025-04-07T03:11:37Z</cp:lastPrinted>
  <dcterms:created xsi:type="dcterms:W3CDTF">2020-08-31T08:55:27Z</dcterms:created>
  <dcterms:modified xsi:type="dcterms:W3CDTF">2025-04-07T03:17:44Z</dcterms:modified>
</cp:coreProperties>
</file>