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10" i="1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<sst xmlns="http://schemas.openxmlformats.org/spreadsheetml/2006/main" count="225" uniqueCount="75">
  <si>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</si>
  <si>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</si>
  <si>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</si>
  <si>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</si>
  <si>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</si>
  <si>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</si>
  <si>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</si>
  <si>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</si>
  <si>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</si>
  <si>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</si>
  <si>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</si>
  <si>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</si>
  <si>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</si>
  <si>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</si>
  <si>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</si>
  <si>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</si>
  <si>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</si>
  <si>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</si>
  <si>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</si>
  <si>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</si>
  <si>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</si>
  <si>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</si>
  <si>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</si>
  <si>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</si>
  <si>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</si>
  <si>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</si>
  <si>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</si>
  <si>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</si>
  <si>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</si>
  <si>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</si>
  <si>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</si>
  <si>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</si>
  <si>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</si>
  <si>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</si>
  <si>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</si>
  <si>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</si>
  <si>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</si>
  <si>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</si>
  <si>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</si>
  <si>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</si>
  <si>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</si>
  <si>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</si>
  <si>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</si>
  <si>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</si>
  <si>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</si>
  <si>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</si>
  <si>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</si>
  <si>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</si>
  <si>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</si>
  <si>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</si>
  <si>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</si>
  <si>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</si>
  <si>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</si>
  <si>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</si>
  <si>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</si>
  <si>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</si>
  <si>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</si>
  <si>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3,55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</si>
  <si>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</si>
  <si>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</si>
  <si>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</si>
  <si>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</si>
  <si>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</si>
  <si>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</si>
  <si>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</si>
  <si>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</si>
  <si>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</si>
  <si>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</si>
  <si>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2299</t>
  </si>
  <si>
    <t>Надой н/т коров на 01.04. 2025</t>
  </si>
  <si>
    <t>5</t>
  </si>
  <si>
    <t>7</t>
  </si>
  <si>
    <t xml:space="preserve">СВОДКА ПО НАДОЮ МОЛОКА ЗА  08.04.2025 года </t>
  </si>
  <si>
    <t>70</t>
  </si>
  <si>
    <t>393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</si>
</sst>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12" sqref="J12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21" t="s">
        <v>72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  <c r="BP1" s="121"/>
      <c r="BQ1" s="121"/>
      <c r="BR1" s="121"/>
      <c r="BS1" s="121"/>
      <c r="BT1" s="121"/>
      <c r="BU1" s="121"/>
      <c r="BV1" s="121"/>
      <c r="BW1" s="121"/>
      <c r="BX1" s="121"/>
      <c r="BY1" s="121"/>
      <c r="BZ1" s="121"/>
      <c r="CA1" s="121"/>
      <c r="CB1" s="121"/>
      <c r="CC1" s="121"/>
      <c r="CD1" s="121"/>
      <c r="CE1" s="121"/>
      <c r="CF1" s="121"/>
      <c r="CG1" s="121"/>
      <c r="CH1" s="121"/>
      <c r="CI1" s="121"/>
      <c r="CJ1" s="121"/>
      <c r="CK1" s="121"/>
      <c r="CL1" s="121"/>
      <c r="CM1" s="121"/>
      <c r="CN1" s="121"/>
      <c r="CO1" s="121"/>
      <c r="CP1" s="121"/>
      <c r="CQ1" s="121"/>
      <c r="CR1" s="121"/>
      <c r="CS1" s="121"/>
      <c r="CT1" s="121"/>
      <c r="CU1" s="121"/>
      <c r="CV1" s="121"/>
      <c r="CW1" s="121"/>
      <c r="CX1" s="121"/>
      <c r="CY1" s="121"/>
      <c r="CZ1" s="121"/>
      <c r="DA1" s="121"/>
      <c r="DB1" s="121"/>
      <c r="DC1" s="121"/>
      <c r="DD1" s="121"/>
      <c r="DE1" s="121"/>
      <c r="DF1" s="121"/>
      <c r="DG1" s="121"/>
      <c r="DH1" s="121"/>
      <c r="DI1" s="121"/>
      <c r="DJ1" s="121"/>
    </row>
    <row r="2" spans="1:192" ht="12.75" customHeight="1">
      <c r="A2" s="122" t="s">
        <v>20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  <c r="AY2" s="122"/>
      <c r="AZ2" s="122"/>
      <c r="BA2" s="122"/>
      <c r="BB2" s="122"/>
      <c r="BC2" s="122"/>
      <c r="BD2" s="122"/>
      <c r="BE2" s="122"/>
      <c r="BF2" s="122"/>
      <c r="BG2" s="122"/>
      <c r="BH2" s="122"/>
      <c r="BI2" s="122"/>
      <c r="BJ2" s="122"/>
      <c r="BK2" s="122"/>
      <c r="BL2" s="122"/>
      <c r="BM2" s="122"/>
      <c r="BN2" s="122"/>
      <c r="BO2" s="122"/>
      <c r="BP2" s="122"/>
      <c r="BQ2" s="122"/>
      <c r="BR2" s="122"/>
      <c r="BS2" s="122"/>
      <c r="BT2" s="122"/>
      <c r="BU2" s="122"/>
      <c r="BV2" s="122"/>
      <c r="BW2" s="122"/>
      <c r="BX2" s="122"/>
      <c r="BY2" s="122"/>
      <c r="BZ2" s="122"/>
      <c r="CA2" s="122"/>
      <c r="CB2" s="122"/>
      <c r="CC2" s="122"/>
      <c r="CD2" s="122"/>
      <c r="CE2" s="122"/>
      <c r="CF2" s="122"/>
      <c r="CG2" s="122"/>
      <c r="CH2" s="122"/>
      <c r="CI2" s="122"/>
      <c r="CJ2" s="122"/>
      <c r="CK2" s="122"/>
      <c r="CL2" s="122"/>
      <c r="CM2" s="122"/>
      <c r="CN2" s="122"/>
      <c r="CO2" s="122"/>
      <c r="CP2" s="122"/>
      <c r="CQ2" s="122"/>
      <c r="CR2" s="122"/>
      <c r="CS2" s="122"/>
      <c r="CT2" s="122"/>
      <c r="CU2" s="122"/>
      <c r="CV2" s="122"/>
      <c r="CW2" s="122"/>
      <c r="CX2" s="122"/>
      <c r="CY2" s="122"/>
      <c r="CZ2" s="122"/>
      <c r="DA2" s="122"/>
      <c r="DB2" s="122"/>
      <c r="DC2" s="122"/>
      <c r="DD2" s="122"/>
      <c r="DE2" s="122"/>
      <c r="DF2" s="122"/>
      <c r="DG2" s="122"/>
      <c r="DH2" s="122"/>
      <c r="DI2" s="122"/>
      <c r="DJ2" s="122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3" t="s">
        <v>0</v>
      </c>
      <c r="B4" s="125" t="s">
        <v>1</v>
      </c>
      <c r="C4" s="127" t="s">
        <v>51</v>
      </c>
      <c r="D4" s="128" t="s">
        <v>2</v>
      </c>
      <c r="E4" s="129"/>
      <c r="F4" s="129"/>
      <c r="G4" s="129"/>
      <c r="H4" s="129"/>
      <c r="I4" s="130"/>
      <c r="J4" s="123" t="s">
        <v>55</v>
      </c>
      <c r="K4" s="131" t="s">
        <v>3</v>
      </c>
      <c r="L4" s="123" t="s">
        <v>48</v>
      </c>
      <c r="M4" s="123" t="s">
        <v>4</v>
      </c>
      <c r="N4" s="138" t="s">
        <v>49</v>
      </c>
      <c r="O4" s="139"/>
      <c r="P4" s="123" t="s">
        <v>33</v>
      </c>
      <c r="Q4" s="146" t="s">
        <v>5</v>
      </c>
      <c r="R4" s="147"/>
      <c r="S4" s="128" t="s">
        <v>6</v>
      </c>
      <c r="T4" s="129"/>
      <c r="U4" s="130"/>
      <c r="V4" s="131" t="s">
        <v>7</v>
      </c>
      <c r="W4" s="148" t="s">
        <v>69</v>
      </c>
      <c r="X4" s="149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44" t="s">
        <v>8</v>
      </c>
      <c r="DH4" s="144" t="s">
        <v>8</v>
      </c>
      <c r="DI4" s="133" t="s">
        <v>9</v>
      </c>
      <c r="DJ4" s="135" t="s">
        <v>37</v>
      </c>
    </row>
    <row r="5" spans="1:192" ht="53.25" customHeight="1" thickBot="1">
      <c r="A5" s="124"/>
      <c r="B5" s="126"/>
      <c r="C5" s="127"/>
      <c r="D5" s="136" t="s">
        <v>52</v>
      </c>
      <c r="E5" s="137"/>
      <c r="F5" s="136" t="s">
        <v>53</v>
      </c>
      <c r="G5" s="137"/>
      <c r="H5" s="136" t="s">
        <v>54</v>
      </c>
      <c r="I5" s="137"/>
      <c r="J5" s="124"/>
      <c r="K5" s="132"/>
      <c r="L5" s="124"/>
      <c r="M5" s="124"/>
      <c r="N5" s="97" t="s">
        <v>56</v>
      </c>
      <c r="O5" s="97" t="s">
        <v>44</v>
      </c>
      <c r="P5" s="124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2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45"/>
      <c r="DH5" s="145"/>
      <c r="DI5" s="134"/>
      <c r="DJ5" s="135"/>
    </row>
    <row r="6" spans="1:192" ht="33" customHeight="1" thickBot="1">
      <c r="A6" s="79" t="s">
        <v>16</v>
      </c>
      <c r="B6" s="62">
        <v>970</v>
      </c>
      <c r="C6" s="63">
        <v>28940</v>
      </c>
      <c r="D6" s="30">
        <v>301</v>
      </c>
      <c r="E6" s="30">
        <v>284</v>
      </c>
      <c r="F6" s="30">
        <v>296</v>
      </c>
      <c r="G6" s="30">
        <v>268</v>
      </c>
      <c r="H6" s="30">
        <v>338</v>
      </c>
      <c r="I6" s="30">
        <v>306</v>
      </c>
      <c r="J6" s="63">
        <v>31015</v>
      </c>
      <c r="K6" s="80">
        <v>95</v>
      </c>
      <c r="L6" s="31">
        <f>H6*3.4/F6</f>
        <v>3.8824324324324326</v>
      </c>
      <c r="M6" s="81" t="s">
        <v>57</v>
      </c>
      <c r="N6" s="32">
        <f>D6/B6*100</f>
        <v>31.030927835051546</v>
      </c>
      <c r="O6" s="64">
        <v>29.3</v>
      </c>
      <c r="P6" s="30">
        <f>H6</f>
        <v>338</v>
      </c>
      <c r="Q6" s="82">
        <v>37</v>
      </c>
      <c r="R6" s="83" t="s">
        <v>26</v>
      </c>
      <c r="S6" s="65">
        <v>124</v>
      </c>
      <c r="T6" s="66">
        <v>42</v>
      </c>
      <c r="U6" s="84">
        <v>508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3400</v>
      </c>
      <c r="DH6" s="67"/>
      <c r="DI6" s="68"/>
      <c r="DJ6" s="67"/>
    </row>
    <row r="7" spans="1:192" ht="2.2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16</v>
      </c>
      <c r="F7" s="30">
        <v>0</v>
      </c>
      <c r="G7" s="30">
        <v>14</v>
      </c>
      <c r="H7" s="30">
        <v>0</v>
      </c>
      <c r="I7" s="30">
        <v>15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10.199999999999999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28940</v>
      </c>
      <c r="D8" s="90">
        <f t="shared" si="0"/>
        <v>301</v>
      </c>
      <c r="E8" s="33">
        <f t="shared" si="0"/>
        <v>300</v>
      </c>
      <c r="F8" s="33">
        <f>F6+F7</f>
        <v>296</v>
      </c>
      <c r="G8" s="33">
        <f t="shared" si="0"/>
        <v>282</v>
      </c>
      <c r="H8" s="33">
        <f t="shared" si="0"/>
        <v>338</v>
      </c>
      <c r="I8" s="33">
        <f t="shared" si="0"/>
        <v>321</v>
      </c>
      <c r="J8" s="88">
        <f t="shared" si="0"/>
        <v>31015</v>
      </c>
      <c r="K8" s="91">
        <f>F8/D8*100</f>
        <v>98.338870431893682</v>
      </c>
      <c r="L8" s="31">
        <f>L6</f>
        <v>3.8824324324324326</v>
      </c>
      <c r="M8" s="92">
        <f>(M6+M7)/1</f>
        <v>3.55</v>
      </c>
      <c r="N8" s="93">
        <f>D8/B8*100</f>
        <v>31.030927835051546</v>
      </c>
      <c r="O8" s="93">
        <v>26.6</v>
      </c>
      <c r="P8" s="33">
        <f t="shared" ref="P8:U8" si="1">P6+P7</f>
        <v>338</v>
      </c>
      <c r="Q8" s="33">
        <f t="shared" si="1"/>
        <v>37</v>
      </c>
      <c r="R8" s="33">
        <f t="shared" si="1"/>
        <v>3</v>
      </c>
      <c r="S8" s="33">
        <f>S6+S7</f>
        <v>124</v>
      </c>
      <c r="T8" s="33">
        <f>T6</f>
        <v>42</v>
      </c>
      <c r="U8" s="33">
        <f t="shared" si="1"/>
        <v>508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3400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2335</v>
      </c>
      <c r="D9" s="65">
        <v>30</v>
      </c>
      <c r="E9" s="65">
        <v>56</v>
      </c>
      <c r="F9" s="99">
        <v>26</v>
      </c>
      <c r="G9" s="65">
        <v>58</v>
      </c>
      <c r="H9" s="65">
        <v>35</v>
      </c>
      <c r="I9" s="65">
        <v>51</v>
      </c>
      <c r="J9" s="63">
        <v>2567</v>
      </c>
      <c r="K9" s="91">
        <v>86</v>
      </c>
      <c r="L9" s="31">
        <f>H9*3.4/F9</f>
        <v>4.5769230769230766</v>
      </c>
      <c r="M9" s="100">
        <v>3.6</v>
      </c>
      <c r="N9" s="93">
        <f>D9/B9*100</f>
        <v>15</v>
      </c>
      <c r="O9" s="64">
        <v>16.899999999999999</v>
      </c>
      <c r="P9" s="30">
        <f t="shared" ref="P9:P12" si="2">H9</f>
        <v>35</v>
      </c>
      <c r="Q9" s="82">
        <v>10</v>
      </c>
      <c r="R9" s="71"/>
      <c r="S9" s="71" t="s">
        <v>65</v>
      </c>
      <c r="T9" s="72" t="s">
        <v>70</v>
      </c>
      <c r="U9" s="101" t="s">
        <v>62</v>
      </c>
      <c r="V9" s="85"/>
      <c r="W9" s="71" t="s">
        <v>59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1600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1419</v>
      </c>
      <c r="D10" s="103">
        <v>19</v>
      </c>
      <c r="E10" s="103">
        <v>17</v>
      </c>
      <c r="F10" s="103">
        <v>17</v>
      </c>
      <c r="G10" s="103">
        <v>16</v>
      </c>
      <c r="H10" s="103">
        <v>18</v>
      </c>
      <c r="I10" s="65">
        <v>16</v>
      </c>
      <c r="J10" s="63">
        <v>1385</v>
      </c>
      <c r="K10" s="37">
        <f>F10/D10*100</f>
        <v>89.473684210526315</v>
      </c>
      <c r="L10" s="31">
        <f>H10*3.4/F10</f>
        <v>3.5999999999999996</v>
      </c>
      <c r="M10" s="73" t="s">
        <v>25</v>
      </c>
      <c r="N10" s="32">
        <f>D10/B10*100</f>
        <v>16.101694915254235</v>
      </c>
      <c r="O10" s="104">
        <v>14.4</v>
      </c>
      <c r="P10" s="30">
        <f>H10</f>
        <v>18</v>
      </c>
      <c r="Q10" s="105"/>
      <c r="R10" s="106"/>
      <c r="S10" s="24"/>
      <c r="T10" s="107"/>
      <c r="U10" s="108" t="s">
        <v>67</v>
      </c>
      <c r="V10" s="85"/>
      <c r="W10" s="24" t="s">
        <v>61</v>
      </c>
      <c r="X10" s="109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21</v>
      </c>
      <c r="B11" s="98">
        <v>180</v>
      </c>
      <c r="C11" s="98">
        <v>3576</v>
      </c>
      <c r="D11" s="103">
        <v>38</v>
      </c>
      <c r="E11" s="103">
        <v>32</v>
      </c>
      <c r="F11" s="103">
        <v>35</v>
      </c>
      <c r="G11" s="103">
        <v>29</v>
      </c>
      <c r="H11" s="103">
        <v>39</v>
      </c>
      <c r="I11" s="65">
        <v>32</v>
      </c>
      <c r="J11" s="63">
        <v>3587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18.7</v>
      </c>
      <c r="P11" s="30">
        <f>H11</f>
        <v>39</v>
      </c>
      <c r="Q11" s="110">
        <v>1</v>
      </c>
      <c r="R11" s="24"/>
      <c r="S11" s="24" t="s">
        <v>26</v>
      </c>
      <c r="T11" s="107"/>
      <c r="U11" s="107" t="s">
        <v>60</v>
      </c>
      <c r="V11" s="24"/>
      <c r="W11" s="24" t="s">
        <v>62</v>
      </c>
      <c r="X11" s="109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2900</v>
      </c>
      <c r="DH11" s="113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1184</v>
      </c>
      <c r="D12" s="65">
        <v>14</v>
      </c>
      <c r="E12" s="65">
        <v>15</v>
      </c>
      <c r="F12" s="65">
        <v>12</v>
      </c>
      <c r="G12" s="65">
        <v>14</v>
      </c>
      <c r="H12" s="65">
        <v>12</v>
      </c>
      <c r="I12" s="65">
        <v>14</v>
      </c>
      <c r="J12" s="63">
        <v>1088</v>
      </c>
      <c r="K12" s="37">
        <f t="shared" ref="K12:K23" si="4">F12/D12*100</f>
        <v>85.714285714285708</v>
      </c>
      <c r="L12" s="31">
        <f t="shared" si="3"/>
        <v>3.4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12</v>
      </c>
      <c r="Q12" s="30"/>
      <c r="R12" s="71"/>
      <c r="S12" s="71"/>
      <c r="T12" s="72"/>
      <c r="U12" s="72"/>
      <c r="V12" s="71"/>
      <c r="W12" s="71" t="s">
        <v>63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23</v>
      </c>
      <c r="B14" s="63">
        <v>185</v>
      </c>
      <c r="C14" s="63">
        <v>1074</v>
      </c>
      <c r="D14" s="65">
        <v>13</v>
      </c>
      <c r="E14" s="65">
        <v>19</v>
      </c>
      <c r="F14" s="65">
        <v>11</v>
      </c>
      <c r="G14" s="65">
        <v>17</v>
      </c>
      <c r="H14" s="65">
        <v>11</v>
      </c>
      <c r="I14" s="65">
        <v>17</v>
      </c>
      <c r="J14" s="63">
        <v>921</v>
      </c>
      <c r="K14" s="37">
        <f t="shared" si="4"/>
        <v>84.615384615384613</v>
      </c>
      <c r="L14" s="31">
        <f>H14*3.4/F14</f>
        <v>3.4</v>
      </c>
      <c r="M14" s="73" t="s">
        <v>24</v>
      </c>
      <c r="N14" s="32">
        <f>D14/B14*100</f>
        <v>7.0270270270270272</v>
      </c>
      <c r="O14" s="64">
        <v>10.3</v>
      </c>
      <c r="P14" s="30">
        <f>H14</f>
        <v>11</v>
      </c>
      <c r="Q14" s="30">
        <v>6</v>
      </c>
      <c r="R14" s="71"/>
      <c r="S14" s="71" t="s">
        <v>71</v>
      </c>
      <c r="T14" s="72"/>
      <c r="U14" s="72" t="s">
        <v>58</v>
      </c>
      <c r="V14" s="71"/>
      <c r="W14" s="71" t="s">
        <v>64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7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42</v>
      </c>
      <c r="B16" s="62">
        <v>12</v>
      </c>
      <c r="C16" s="62">
        <v>98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98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8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3.25" customHeight="1" thickBot="1">
      <c r="A17" s="70" t="s">
        <v>50</v>
      </c>
      <c r="B17" s="63">
        <v>51</v>
      </c>
      <c r="C17" s="63">
        <v>212</v>
      </c>
      <c r="D17" s="65">
        <v>5</v>
      </c>
      <c r="E17" s="65">
        <v>6</v>
      </c>
      <c r="F17" s="65">
        <v>4</v>
      </c>
      <c r="G17" s="65">
        <v>4</v>
      </c>
      <c r="H17" s="65">
        <v>4</v>
      </c>
      <c r="I17" s="65">
        <v>4</v>
      </c>
      <c r="J17" s="63">
        <v>167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5.8</v>
      </c>
      <c r="P17" s="118">
        <f t="shared" si="7"/>
        <v>4</v>
      </c>
      <c r="Q17" s="30"/>
      <c r="R17" s="71"/>
      <c r="S17" s="71"/>
      <c r="T17" s="72"/>
      <c r="U17" s="119"/>
      <c r="V17" s="71"/>
      <c r="W17" s="71" t="s">
        <v>65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19.5" customHeight="1" thickBot="1">
      <c r="A18" s="70" t="s">
        <v>36</v>
      </c>
      <c r="B18" s="63">
        <v>60</v>
      </c>
      <c r="C18" s="63">
        <v>327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255</v>
      </c>
      <c r="K18" s="37">
        <f t="shared" si="4"/>
        <v>75</v>
      </c>
      <c r="L18" s="31">
        <f>H18*3.4/F18</f>
        <v>3.4</v>
      </c>
      <c r="M18" s="73" t="s">
        <v>25</v>
      </c>
      <c r="N18" s="32">
        <f t="shared" si="6"/>
        <v>6.666666666666667</v>
      </c>
      <c r="O18" s="64">
        <v>8.3000000000000007</v>
      </c>
      <c r="P18" s="118">
        <f t="shared" si="7"/>
        <v>3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7.25" customHeight="1" thickBot="1">
      <c r="A19" s="70" t="s">
        <v>35</v>
      </c>
      <c r="B19" s="63">
        <v>40</v>
      </c>
      <c r="C19" s="63">
        <v>274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213</v>
      </c>
      <c r="K19" s="37">
        <f>F19/D19*100</f>
        <v>75</v>
      </c>
      <c r="L19" s="31">
        <f t="shared" si="3"/>
        <v>3.4</v>
      </c>
      <c r="M19" s="73" t="s">
        <v>26</v>
      </c>
      <c r="N19" s="32">
        <f t="shared" si="6"/>
        <v>10</v>
      </c>
      <c r="O19" s="64">
        <v>10</v>
      </c>
      <c r="P19" s="118">
        <f t="shared" si="7"/>
        <v>3</v>
      </c>
      <c r="Q19" s="30"/>
      <c r="R19" s="71"/>
      <c r="S19" s="71"/>
      <c r="T19" s="72"/>
      <c r="U19" s="72"/>
      <c r="V19" s="71"/>
      <c r="W19" s="71" t="s">
        <v>66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13.2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10499</v>
      </c>
      <c r="D22" s="40">
        <f>D9+D10+D11+D12+D13+D14+D15+D16+D17+D18+D19+D20+D21</f>
        <v>128</v>
      </c>
      <c r="E22" s="40">
        <f>E9+E10+E11+E12+E13+E14+E15+E16+E17+E18+E19+E20+E21</f>
        <v>155</v>
      </c>
      <c r="F22" s="40">
        <f>F9+F10+F11+F12+F14+F15+F16+F17+F18+F19</f>
        <v>112</v>
      </c>
      <c r="G22" s="40">
        <f>G21+G20+G19+G18+G17+G16+G15+G14+G13+G12+G11+G10+G9</f>
        <v>146</v>
      </c>
      <c r="H22" s="40">
        <f>H21+H20+H19+H18+H17+H16+H15+H14+H13+H12+H11+H10+H9</f>
        <v>126</v>
      </c>
      <c r="I22" s="40">
        <f>I21+I20+I19+I18+I17+I16+I15+I14+I13+I12+I11+I10+I9</f>
        <v>142</v>
      </c>
      <c r="J22" s="39">
        <f>J21+J20+J19+J18+J17+J16+J15+J14+J13+J12+J11+J10+J9</f>
        <v>10281</v>
      </c>
      <c r="K22" s="37">
        <f t="shared" si="4"/>
        <v>87.5</v>
      </c>
      <c r="L22" s="31">
        <f>H22*3.4/F22</f>
        <v>3.8249999999999997</v>
      </c>
      <c r="M22" s="41">
        <f>(M9+M10+M11+M12+M14+M15+M16+M17+M18+M19)/9</f>
        <v>3.1655555555555557</v>
      </c>
      <c r="N22" s="32">
        <f t="shared" si="6"/>
        <v>13.389121338912133</v>
      </c>
      <c r="O22" s="42">
        <v>13.2</v>
      </c>
      <c r="P22" s="30">
        <f>P21+P20+P19+P18+P17+P16+P15+P14+P13+P12+P11+P10+P9</f>
        <v>126</v>
      </c>
      <c r="Q22" s="30">
        <f t="shared" ref="Q22:U22" si="8">Q21+Q20+Q19+Q18+Q17+Q16+Q15+Q14+Q13+Q12+Q11+Q10+Q9</f>
        <v>17</v>
      </c>
      <c r="R22" s="30">
        <f t="shared" si="8"/>
        <v>0</v>
      </c>
      <c r="S22" s="30">
        <f t="shared" si="8"/>
        <v>18</v>
      </c>
      <c r="T22" s="30">
        <f t="shared" si="8"/>
        <v>5</v>
      </c>
      <c r="U22" s="30">
        <f t="shared" si="8"/>
        <v>150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4500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39439</v>
      </c>
      <c r="D23" s="33">
        <f t="shared" ref="D23:I23" si="9">D22+D8</f>
        <v>429</v>
      </c>
      <c r="E23" s="33">
        <f t="shared" si="9"/>
        <v>455</v>
      </c>
      <c r="F23" s="53">
        <f t="shared" si="9"/>
        <v>408</v>
      </c>
      <c r="G23" s="53">
        <f t="shared" si="9"/>
        <v>428</v>
      </c>
      <c r="H23" s="33">
        <f t="shared" si="9"/>
        <v>464</v>
      </c>
      <c r="I23" s="33">
        <f t="shared" si="9"/>
        <v>463</v>
      </c>
      <c r="J23" s="75">
        <f>J8+J22</f>
        <v>41296</v>
      </c>
      <c r="K23" s="76">
        <f t="shared" si="4"/>
        <v>95.104895104895107</v>
      </c>
      <c r="L23" s="31">
        <f>H23*3.4/F23</f>
        <v>3.8666666666666663</v>
      </c>
      <c r="M23" s="54">
        <f>(M8+M22)/2</f>
        <v>3.3577777777777778</v>
      </c>
      <c r="N23" s="55">
        <f>D23/B23*100</f>
        <v>22.274143302180686</v>
      </c>
      <c r="O23" s="55">
        <v>19.8</v>
      </c>
      <c r="P23" s="56">
        <f>P22+P8</f>
        <v>464</v>
      </c>
      <c r="Q23" s="33">
        <f>Q22+Q8</f>
        <v>54</v>
      </c>
      <c r="R23" s="33">
        <f>R22+R8</f>
        <v>3</v>
      </c>
      <c r="S23" s="33">
        <f>S8+S22</f>
        <v>142</v>
      </c>
      <c r="T23" s="33">
        <f>T8+T22</f>
        <v>47</v>
      </c>
      <c r="U23" s="33">
        <f>U8+U22</f>
        <v>658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7900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68</v>
      </c>
      <c r="C24" s="21"/>
      <c r="D24" s="140">
        <f>D23-E23</f>
        <v>-26</v>
      </c>
      <c r="E24" s="141"/>
      <c r="F24" s="140">
        <f>F23-G23</f>
        <v>-20</v>
      </c>
      <c r="G24" s="141"/>
      <c r="H24" s="142">
        <f>H23-I23</f>
        <v>1</v>
      </c>
      <c r="I24" s="143"/>
      <c r="J24" s="78"/>
      <c r="K24" s="77"/>
      <c r="L24" s="22"/>
      <c r="M24" s="22"/>
      <c r="N24" s="22"/>
      <c r="O24" s="22"/>
      <c r="P24" s="23"/>
      <c r="Q24" s="24" t="s">
        <v>62</v>
      </c>
      <c r="R24" s="24" t="s">
        <v>70</v>
      </c>
      <c r="S24" s="24" t="s">
        <v>73</v>
      </c>
      <c r="T24" s="24" t="s">
        <v>60</v>
      </c>
      <c r="U24" s="24" t="s">
        <v>74</v>
      </c>
      <c r="V24" s="24"/>
      <c r="W24" s="25">
        <v>664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10050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2025-04-08T10:20:06Z</cp:lastPrinted>
  <dcterms:created xsi:type="dcterms:W3CDTF">2020-08-31T08:55:27Z</dcterms:created>
  <dcterms:modified xsi:type="dcterms:W3CDTF">2025-04-08T10:31:47Z</dcterms:modified>
</cp:coreProperties>
</file>