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10" i="1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<sst xmlns="http://schemas.openxmlformats.org/spreadsheetml/2006/main" count="225" uniqueCount="79">
  <si>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</si>
  <si>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</si>
  <si>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</si>
  <si>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</si>
  <si>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</si>
  <si>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</si>
  <si>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</si>
  <si>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</si>
  <si>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</si>
  <si>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</si>
  <si>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</si>
  <si>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</si>
  <si>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</si>
  <si>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</si>
  <si>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</si>
  <si>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</si>
  <si>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</si>
  <si>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</si>
  <si>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</si>
  <si>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</si>
  <si>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</si>
  <si>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</si>
  <si>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</si>
  <si>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</si>
  <si>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</si>
  <si>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</si>
  <si>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</si>
  <si>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</si>
  <si>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</si>
  <si>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</si>
  <si>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</si>
  <si>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</si>
  <si>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</si>
  <si>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</si>
  <si>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</si>
  <si>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</si>
  <si>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</si>
  <si>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</si>
  <si>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</si>
  <si>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</si>
  <si>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</si>
  <si>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</si>
  <si>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</si>
  <si>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</si>
  <si>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</si>
  <si>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</si>
  <si>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</si>
  <si>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</si>
  <si>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</si>
  <si>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</si>
  <si>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</si>
  <si>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</si>
  <si>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</si>
  <si>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</si>
  <si>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</si>
  <si>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</si>
  <si>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</si>
  <si>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</si>
  <si>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</si>
  <si>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</si>
  <si>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</si>
  <si>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</si>
  <si>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</si>
  <si>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</si>
  <si>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</si>
  <si>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</si>
  <si>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</si>
  <si>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</si>
  <si>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2299</t>
  </si>
  <si>
    <t>Надой н/т коров на 01.04. 2025</t>
  </si>
  <si>
    <t>10</t>
  </si>
  <si>
    <t>152</t>
  </si>
  <si>
    <t>64</t>
  </si>
  <si>
    <t>75</t>
  </si>
  <si>
    <t>42</t>
  </si>
  <si>
    <t>422</t>
  </si>
  <si>
    <t>70</t>
  </si>
  <si>
    <t>4</t>
  </si>
  <si>
    <t xml:space="preserve">СВОДКА ПО НАДОЮ МОЛОКА ЗА  16.04.2025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</si>
</sst>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C11" sqref="C11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51</v>
      </c>
      <c r="D4" s="131" t="s">
        <v>2</v>
      </c>
      <c r="E4" s="132"/>
      <c r="F4" s="132"/>
      <c r="G4" s="132"/>
      <c r="H4" s="132"/>
      <c r="I4" s="133"/>
      <c r="J4" s="127" t="s">
        <v>55</v>
      </c>
      <c r="K4" s="134" t="s">
        <v>3</v>
      </c>
      <c r="L4" s="127" t="s">
        <v>48</v>
      </c>
      <c r="M4" s="127" t="s">
        <v>4</v>
      </c>
      <c r="N4" s="148" t="s">
        <v>49</v>
      </c>
      <c r="O4" s="149"/>
      <c r="P4" s="127" t="s">
        <v>33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69</v>
      </c>
      <c r="X4" s="137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37</v>
      </c>
    </row>
    <row r="5" spans="1:192" ht="53.25" customHeight="1" thickBot="1">
      <c r="A5" s="128"/>
      <c r="B5" s="141"/>
      <c r="C5" s="142"/>
      <c r="D5" s="146" t="s">
        <v>52</v>
      </c>
      <c r="E5" s="147"/>
      <c r="F5" s="146" t="s">
        <v>53</v>
      </c>
      <c r="G5" s="147"/>
      <c r="H5" s="146" t="s">
        <v>54</v>
      </c>
      <c r="I5" s="147"/>
      <c r="J5" s="128"/>
      <c r="K5" s="135"/>
      <c r="L5" s="128"/>
      <c r="M5" s="128"/>
      <c r="N5" s="97" t="s">
        <v>56</v>
      </c>
      <c r="O5" s="97" t="s">
        <v>44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5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16</v>
      </c>
      <c r="B6" s="62">
        <v>970</v>
      </c>
      <c r="C6" s="63">
        <v>31436</v>
      </c>
      <c r="D6" s="30">
        <v>301</v>
      </c>
      <c r="E6" s="30">
        <v>285</v>
      </c>
      <c r="F6" s="30">
        <v>294</v>
      </c>
      <c r="G6" s="30">
        <v>267</v>
      </c>
      <c r="H6" s="30">
        <v>338</v>
      </c>
      <c r="I6" s="30">
        <v>302</v>
      </c>
      <c r="J6" s="63">
        <v>33756</v>
      </c>
      <c r="K6" s="80">
        <v>95</v>
      </c>
      <c r="L6" s="31">
        <f>H6*3.4/F6</f>
        <v>3.9088435374149659</v>
      </c>
      <c r="M6" s="81" t="s">
        <v>57</v>
      </c>
      <c r="N6" s="32">
        <f>D6/B6*100</f>
        <v>31.030927835051546</v>
      </c>
      <c r="O6" s="64">
        <v>29.4</v>
      </c>
      <c r="P6" s="30">
        <f>H6</f>
        <v>338</v>
      </c>
      <c r="Q6" s="82">
        <v>51</v>
      </c>
      <c r="R6" s="83" t="s">
        <v>77</v>
      </c>
      <c r="S6" s="65">
        <v>136</v>
      </c>
      <c r="T6" s="66">
        <v>54</v>
      </c>
      <c r="U6" s="84">
        <v>508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3800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16</v>
      </c>
      <c r="F7" s="30">
        <v>0</v>
      </c>
      <c r="G7" s="30">
        <v>14</v>
      </c>
      <c r="H7" s="30">
        <v>0</v>
      </c>
      <c r="I7" s="30">
        <v>15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9.9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31436</v>
      </c>
      <c r="D8" s="90">
        <f t="shared" si="0"/>
        <v>301</v>
      </c>
      <c r="E8" s="33">
        <f t="shared" si="0"/>
        <v>301</v>
      </c>
      <c r="F8" s="33">
        <f>F6+F7</f>
        <v>294</v>
      </c>
      <c r="G8" s="33">
        <f t="shared" si="0"/>
        <v>281</v>
      </c>
      <c r="H8" s="33">
        <f t="shared" si="0"/>
        <v>338</v>
      </c>
      <c r="I8" s="33">
        <f t="shared" si="0"/>
        <v>317</v>
      </c>
      <c r="J8" s="88">
        <f t="shared" si="0"/>
        <v>33756</v>
      </c>
      <c r="K8" s="91">
        <f>F8/D8*100</f>
        <v>97.674418604651152</v>
      </c>
      <c r="L8" s="31">
        <f>L6</f>
        <v>3.9088435374149659</v>
      </c>
      <c r="M8" s="92">
        <f>(M6+M7)/1</f>
        <v>3.55</v>
      </c>
      <c r="N8" s="93">
        <f>D8/B8*100</f>
        <v>31.030927835051546</v>
      </c>
      <c r="O8" s="93">
        <v>26.6</v>
      </c>
      <c r="P8" s="33">
        <f t="shared" ref="P8:U8" si="1">P6+P7</f>
        <v>338</v>
      </c>
      <c r="Q8" s="33">
        <f t="shared" si="1"/>
        <v>51</v>
      </c>
      <c r="R8" s="33">
        <f t="shared" si="1"/>
        <v>4</v>
      </c>
      <c r="S8" s="33">
        <f>S6+S7</f>
        <v>136</v>
      </c>
      <c r="T8" s="33">
        <f>T6</f>
        <v>54</v>
      </c>
      <c r="U8" s="33">
        <f t="shared" si="1"/>
        <v>508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3800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2586</v>
      </c>
      <c r="D9" s="65">
        <v>32</v>
      </c>
      <c r="E9" s="65">
        <v>57</v>
      </c>
      <c r="F9" s="99">
        <v>27</v>
      </c>
      <c r="G9" s="65">
        <v>49</v>
      </c>
      <c r="H9" s="65">
        <v>36</v>
      </c>
      <c r="I9" s="65">
        <v>52</v>
      </c>
      <c r="J9" s="63">
        <v>2850</v>
      </c>
      <c r="K9" s="91">
        <v>84</v>
      </c>
      <c r="L9" s="31">
        <f>H9*3.4/F9</f>
        <v>4.5333333333333332</v>
      </c>
      <c r="M9" s="100">
        <v>3.6</v>
      </c>
      <c r="N9" s="93">
        <f>D9/B9*100</f>
        <v>16</v>
      </c>
      <c r="O9" s="64">
        <v>17.3</v>
      </c>
      <c r="P9" s="30">
        <f t="shared" ref="P9:P12" si="2">H9</f>
        <v>36</v>
      </c>
      <c r="Q9" s="82">
        <v>16</v>
      </c>
      <c r="R9" s="71"/>
      <c r="S9" s="71" t="s">
        <v>58</v>
      </c>
      <c r="T9" s="72" t="s">
        <v>70</v>
      </c>
      <c r="U9" s="101" t="s">
        <v>76</v>
      </c>
      <c r="V9" s="85"/>
      <c r="W9" s="71" t="s">
        <v>59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1650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1609</v>
      </c>
      <c r="D10" s="103">
        <v>19</v>
      </c>
      <c r="E10" s="103">
        <v>17</v>
      </c>
      <c r="F10" s="103">
        <v>17</v>
      </c>
      <c r="G10" s="103">
        <v>16</v>
      </c>
      <c r="H10" s="103">
        <v>18</v>
      </c>
      <c r="I10" s="65">
        <v>16</v>
      </c>
      <c r="J10" s="63">
        <v>1547</v>
      </c>
      <c r="K10" s="37">
        <f>F10/D10*100</f>
        <v>89.473684210526315</v>
      </c>
      <c r="L10" s="31">
        <f>H10*3.4/F10</f>
        <v>3.5999999999999996</v>
      </c>
      <c r="M10" s="73" t="s">
        <v>25</v>
      </c>
      <c r="N10" s="32">
        <f>D10/B10*100</f>
        <v>16.101694915254235</v>
      </c>
      <c r="O10" s="104">
        <v>14.4</v>
      </c>
      <c r="P10" s="30">
        <f>H10</f>
        <v>18</v>
      </c>
      <c r="Q10" s="105"/>
      <c r="R10" s="106"/>
      <c r="S10" s="24"/>
      <c r="T10" s="107"/>
      <c r="U10" s="108" t="s">
        <v>67</v>
      </c>
      <c r="V10" s="85"/>
      <c r="W10" s="24" t="s">
        <v>61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3880</v>
      </c>
      <c r="D11" s="103">
        <v>38</v>
      </c>
      <c r="E11" s="103">
        <v>32</v>
      </c>
      <c r="F11" s="103">
        <v>35</v>
      </c>
      <c r="G11" s="103">
        <v>29</v>
      </c>
      <c r="H11" s="103">
        <v>39</v>
      </c>
      <c r="I11" s="65">
        <v>32</v>
      </c>
      <c r="J11" s="63">
        <v>3896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18.7</v>
      </c>
      <c r="P11" s="30">
        <f>H11</f>
        <v>39</v>
      </c>
      <c r="Q11" s="110">
        <v>6</v>
      </c>
      <c r="R11" s="24"/>
      <c r="S11" s="24" t="s">
        <v>70</v>
      </c>
      <c r="T11" s="107"/>
      <c r="U11" s="107" t="s">
        <v>60</v>
      </c>
      <c r="V11" s="24"/>
      <c r="W11" s="24" t="s">
        <v>62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3000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1296</v>
      </c>
      <c r="D12" s="65">
        <v>14</v>
      </c>
      <c r="E12" s="65">
        <v>15</v>
      </c>
      <c r="F12" s="65">
        <v>12</v>
      </c>
      <c r="G12" s="65">
        <v>14</v>
      </c>
      <c r="H12" s="65">
        <v>12</v>
      </c>
      <c r="I12" s="65">
        <v>14</v>
      </c>
      <c r="J12" s="63">
        <v>1184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12</v>
      </c>
      <c r="Q12" s="30">
        <v>3</v>
      </c>
      <c r="R12" s="71"/>
      <c r="S12" s="71"/>
      <c r="T12" s="72"/>
      <c r="U12" s="72"/>
      <c r="V12" s="71"/>
      <c r="W12" s="71" t="s">
        <v>63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1178</v>
      </c>
      <c r="D14" s="65">
        <v>13</v>
      </c>
      <c r="E14" s="65">
        <v>19</v>
      </c>
      <c r="F14" s="65">
        <v>11</v>
      </c>
      <c r="G14" s="65">
        <v>17</v>
      </c>
      <c r="H14" s="65">
        <v>11</v>
      </c>
      <c r="I14" s="65">
        <v>17</v>
      </c>
      <c r="J14" s="63">
        <v>1009</v>
      </c>
      <c r="K14" s="37">
        <f t="shared" si="4"/>
        <v>84.615384615384613</v>
      </c>
      <c r="L14" s="31">
        <f>H14*3.4/F14</f>
        <v>3.4</v>
      </c>
      <c r="M14" s="73" t="s">
        <v>24</v>
      </c>
      <c r="N14" s="32">
        <f>D14/B14*100</f>
        <v>7.0270270270270272</v>
      </c>
      <c r="O14" s="64">
        <v>10.3</v>
      </c>
      <c r="P14" s="30">
        <f>H14</f>
        <v>11</v>
      </c>
      <c r="Q14" s="30">
        <v>8</v>
      </c>
      <c r="R14" s="71"/>
      <c r="S14" s="71" t="s">
        <v>58</v>
      </c>
      <c r="T14" s="72"/>
      <c r="U14" s="72" t="s">
        <v>58</v>
      </c>
      <c r="V14" s="71"/>
      <c r="W14" s="71" t="s">
        <v>64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42</v>
      </c>
      <c r="B16" s="62">
        <v>12</v>
      </c>
      <c r="C16" s="62">
        <v>106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106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50</v>
      </c>
      <c r="B17" s="63">
        <v>51</v>
      </c>
      <c r="C17" s="63">
        <v>252</v>
      </c>
      <c r="D17" s="65">
        <v>5</v>
      </c>
      <c r="E17" s="65">
        <v>6</v>
      </c>
      <c r="F17" s="65">
        <v>4</v>
      </c>
      <c r="G17" s="65">
        <v>4</v>
      </c>
      <c r="H17" s="65">
        <v>4</v>
      </c>
      <c r="I17" s="65">
        <v>4</v>
      </c>
      <c r="J17" s="63">
        <v>194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5.8</v>
      </c>
      <c r="P17" s="118">
        <f t="shared" si="7"/>
        <v>4</v>
      </c>
      <c r="Q17" s="30"/>
      <c r="R17" s="71"/>
      <c r="S17" s="71"/>
      <c r="T17" s="72"/>
      <c r="U17" s="119"/>
      <c r="V17" s="71"/>
      <c r="W17" s="71" t="s">
        <v>65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36</v>
      </c>
      <c r="B18" s="63">
        <v>60</v>
      </c>
      <c r="C18" s="63">
        <v>359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279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35</v>
      </c>
      <c r="B19" s="63">
        <v>40</v>
      </c>
      <c r="C19" s="63">
        <v>306</v>
      </c>
      <c r="D19" s="65">
        <v>4</v>
      </c>
      <c r="E19" s="65">
        <v>4</v>
      </c>
      <c r="F19" s="65">
        <v>3</v>
      </c>
      <c r="G19" s="65">
        <v>3</v>
      </c>
      <c r="H19" s="65">
        <v>3</v>
      </c>
      <c r="I19" s="65">
        <v>3</v>
      </c>
      <c r="J19" s="63">
        <v>237</v>
      </c>
      <c r="K19" s="37">
        <f>F19/D19*100</f>
        <v>75</v>
      </c>
      <c r="L19" s="31">
        <f t="shared" si="3"/>
        <v>3.4</v>
      </c>
      <c r="M19" s="73" t="s">
        <v>26</v>
      </c>
      <c r="N19" s="32">
        <f t="shared" si="6"/>
        <v>10</v>
      </c>
      <c r="O19" s="64">
        <v>10</v>
      </c>
      <c r="P19" s="118">
        <f t="shared" si="7"/>
        <v>3</v>
      </c>
      <c r="Q19" s="30"/>
      <c r="R19" s="71"/>
      <c r="S19" s="71"/>
      <c r="T19" s="72"/>
      <c r="U19" s="72"/>
      <c r="V19" s="71"/>
      <c r="W19" s="71" t="s">
        <v>66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13.2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11572</v>
      </c>
      <c r="D22" s="40">
        <f>D9+D10+D11+D12+D13+D14+D15+D16+D17+D18+D19+D20+D21</f>
        <v>130</v>
      </c>
      <c r="E22" s="40">
        <f>E9+E10+E11+E12+E13+E14+E15+E16+E17+E18+E19+E20+E21</f>
        <v>156</v>
      </c>
      <c r="F22" s="40">
        <f>F9+F10+F11+F12+F14+F15+F16+F17+F18+F19</f>
        <v>113</v>
      </c>
      <c r="G22" s="40">
        <f>G21+G20+G19+G18+G17+G16+G15+G14+G13+G12+G11+G10+G9</f>
        <v>137</v>
      </c>
      <c r="H22" s="40">
        <f>H21+H20+H19+H18+H17+H16+H15+H14+H13+H12+H11+H10+H9</f>
        <v>127</v>
      </c>
      <c r="I22" s="40">
        <f>I21+I20+I19+I18+I17+I16+I15+I14+I13+I12+I11+I10+I9</f>
        <v>143</v>
      </c>
      <c r="J22" s="39">
        <f>J21+J20+J19+J18+J17+J16+J15+J14+J13+J12+J11+J10+J9</f>
        <v>11302</v>
      </c>
      <c r="K22" s="37">
        <f t="shared" si="4"/>
        <v>86.92307692307692</v>
      </c>
      <c r="L22" s="31">
        <f>H22*3.4/F22</f>
        <v>3.8212389380530976</v>
      </c>
      <c r="M22" s="41">
        <f>(M9+M10+M11+M12+M14+M15+M16+M17+M18+M19)/9</f>
        <v>3.1655555555555557</v>
      </c>
      <c r="N22" s="32">
        <f t="shared" si="6"/>
        <v>13.598326359832635</v>
      </c>
      <c r="O22" s="42">
        <v>13.7</v>
      </c>
      <c r="P22" s="30">
        <f>P21+P20+P19+P18+P17+P16+P15+P14+P13+P12+P11+P10+P9</f>
        <v>127</v>
      </c>
      <c r="Q22" s="30">
        <f t="shared" ref="Q22:U22" si="8">Q21+Q20+Q19+Q18+Q17+Q16+Q15+Q14+Q13+Q12+Q11+Q10+Q9</f>
        <v>33</v>
      </c>
      <c r="R22" s="30">
        <f t="shared" si="8"/>
        <v>0</v>
      </c>
      <c r="S22" s="30">
        <f t="shared" si="8"/>
        <v>34</v>
      </c>
      <c r="T22" s="30">
        <f t="shared" si="8"/>
        <v>10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4650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43008</v>
      </c>
      <c r="D23" s="33">
        <f t="shared" ref="D23:I23" si="9">D22+D8</f>
        <v>431</v>
      </c>
      <c r="E23" s="33">
        <f t="shared" si="9"/>
        <v>457</v>
      </c>
      <c r="F23" s="53">
        <f t="shared" si="9"/>
        <v>407</v>
      </c>
      <c r="G23" s="53">
        <f t="shared" si="9"/>
        <v>418</v>
      </c>
      <c r="H23" s="33">
        <f t="shared" si="9"/>
        <v>465</v>
      </c>
      <c r="I23" s="33">
        <f t="shared" si="9"/>
        <v>460</v>
      </c>
      <c r="J23" s="75">
        <f>J8+J22</f>
        <v>45058</v>
      </c>
      <c r="K23" s="76">
        <f t="shared" si="4"/>
        <v>94.431554524361943</v>
      </c>
      <c r="L23" s="31">
        <f>H23*3.4/F23</f>
        <v>3.8845208845208847</v>
      </c>
      <c r="M23" s="54">
        <f>(M8+M22)/2</f>
        <v>3.3577777777777778</v>
      </c>
      <c r="N23" s="55">
        <f>D23/B23*100</f>
        <v>22.377985462097609</v>
      </c>
      <c r="O23" s="55">
        <v>20.100000000000001</v>
      </c>
      <c r="P23" s="56">
        <f>P22+P8</f>
        <v>465</v>
      </c>
      <c r="Q23" s="33">
        <f>Q22+Q8</f>
        <v>84</v>
      </c>
      <c r="R23" s="33">
        <f>R22+R8</f>
        <v>4</v>
      </c>
      <c r="S23" s="33">
        <f>S8+S22</f>
        <v>170</v>
      </c>
      <c r="T23" s="33">
        <f>T8+T22</f>
        <v>64</v>
      </c>
      <c r="U23" s="33">
        <f>U8+U22</f>
        <v>663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8450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68</v>
      </c>
      <c r="C24" s="21"/>
      <c r="D24" s="121">
        <f>D23-E23</f>
        <v>-26</v>
      </c>
      <c r="E24" s="122"/>
      <c r="F24" s="121">
        <f>F23-G23</f>
        <v>-11</v>
      </c>
      <c r="G24" s="122"/>
      <c r="H24" s="123">
        <f>H23-I23</f>
        <v>5</v>
      </c>
      <c r="I24" s="124"/>
      <c r="J24" s="78"/>
      <c r="K24" s="77"/>
      <c r="L24" s="22"/>
      <c r="M24" s="22"/>
      <c r="N24" s="22"/>
      <c r="O24" s="22"/>
      <c r="P24" s="23"/>
      <c r="Q24" s="24" t="s">
        <v>71</v>
      </c>
      <c r="R24" s="24" t="s">
        <v>72</v>
      </c>
      <c r="S24" s="24" t="s">
        <v>73</v>
      </c>
      <c r="T24" s="24" t="s">
        <v>74</v>
      </c>
      <c r="U24" s="24" t="s">
        <v>75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11050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2025-04-17T05:23:03Z</cp:lastPrinted>
  <dcterms:created xsi:type="dcterms:W3CDTF">2020-08-31T08:55:27Z</dcterms:created>
  <dcterms:modified xsi:type="dcterms:W3CDTF">2025-04-17T05:25:06Z</dcterms:modified>
</cp:coreProperties>
</file>