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28695" windowHeight="12540"/>
  </bookViews>
  <sheets>
    <sheet name="Лист1" sheetId="1" r:id="rId1"/>
    <sheet name="Лист2" sheetId="2" r:id="rId2"/>
    <sheet name="Лист3" sheetId="3" r:id="rId3"/>
  </sheets>
  <definedNames>
    <definedName name="_xlnm.Print_Area" localSheetId="0">Лист1!$A$293:$O$295</definedName>
  </definedNames>
  <calcPr calcId="125725" iterate="1"/>
</workbook>
</file>

<file path=xl/calcChain.xml><?xml version="1.0" encoding="utf-8"?>
<calcChain xmlns="http://schemas.openxmlformats.org/spreadsheetml/2006/main">
  <c r="G298" i="1"/>
  <c r="G297"/>
  <c r="O296"/>
  <c r="N296"/>
  <c r="M296"/>
  <c r="L296"/>
  <c r="K296"/>
  <c r="J296"/>
  <c r="I296"/>
  <c r="H296"/>
  <c r="G296" l="1"/>
  <c r="G292"/>
  <c r="G291"/>
  <c r="O290"/>
  <c r="N290"/>
  <c r="M290"/>
  <c r="L290"/>
  <c r="K290"/>
  <c r="J290"/>
  <c r="I290"/>
  <c r="H290"/>
  <c r="G289"/>
  <c r="G288"/>
  <c r="O287"/>
  <c r="N287"/>
  <c r="M287"/>
  <c r="L287"/>
  <c r="K287"/>
  <c r="J287"/>
  <c r="I287"/>
  <c r="H287"/>
  <c r="G286"/>
  <c r="G285"/>
  <c r="O284"/>
  <c r="N284"/>
  <c r="M284"/>
  <c r="L284"/>
  <c r="K284"/>
  <c r="J284"/>
  <c r="I284"/>
  <c r="H284"/>
  <c r="O283"/>
  <c r="N283"/>
  <c r="M283"/>
  <c r="L283"/>
  <c r="K283"/>
  <c r="J283"/>
  <c r="I283"/>
  <c r="H283"/>
  <c r="O282"/>
  <c r="N282"/>
  <c r="N281" s="1"/>
  <c r="M282"/>
  <c r="M281" s="1"/>
  <c r="L282"/>
  <c r="L281" s="1"/>
  <c r="K282"/>
  <c r="J282"/>
  <c r="J281" s="1"/>
  <c r="I282"/>
  <c r="I281" s="1"/>
  <c r="H282"/>
  <c r="O281"/>
  <c r="K281"/>
  <c r="G280"/>
  <c r="G279"/>
  <c r="O278"/>
  <c r="N278"/>
  <c r="M278"/>
  <c r="L278"/>
  <c r="K278"/>
  <c r="J278"/>
  <c r="I278"/>
  <c r="H278"/>
  <c r="O277"/>
  <c r="N277"/>
  <c r="M277"/>
  <c r="L277"/>
  <c r="K277"/>
  <c r="J277"/>
  <c r="I277"/>
  <c r="H277"/>
  <c r="O276"/>
  <c r="N276"/>
  <c r="N275" s="1"/>
  <c r="M276"/>
  <c r="M275" s="1"/>
  <c r="L276"/>
  <c r="L275" s="1"/>
  <c r="K276"/>
  <c r="K275" s="1"/>
  <c r="J276"/>
  <c r="J275" s="1"/>
  <c r="I276"/>
  <c r="I275" s="1"/>
  <c r="H276"/>
  <c r="O275"/>
  <c r="G274"/>
  <c r="G273"/>
  <c r="O272"/>
  <c r="N272"/>
  <c r="M272"/>
  <c r="L272"/>
  <c r="K272"/>
  <c r="J272"/>
  <c r="I272"/>
  <c r="H272"/>
  <c r="O271"/>
  <c r="N271"/>
  <c r="M271"/>
  <c r="L271"/>
  <c r="K271"/>
  <c r="J271"/>
  <c r="I271"/>
  <c r="H271"/>
  <c r="O270"/>
  <c r="N270"/>
  <c r="N269" s="1"/>
  <c r="M270"/>
  <c r="M269" s="1"/>
  <c r="L270"/>
  <c r="L269" s="1"/>
  <c r="K270"/>
  <c r="K269" s="1"/>
  <c r="J270"/>
  <c r="J269" s="1"/>
  <c r="I270"/>
  <c r="I269" s="1"/>
  <c r="H270"/>
  <c r="O269"/>
  <c r="G268"/>
  <c r="G267"/>
  <c r="O266"/>
  <c r="N266"/>
  <c r="M266"/>
  <c r="L266"/>
  <c r="K266"/>
  <c r="J266"/>
  <c r="I266"/>
  <c r="H266"/>
  <c r="O265"/>
  <c r="N265"/>
  <c r="M265"/>
  <c r="L265"/>
  <c r="K265"/>
  <c r="J265"/>
  <c r="I265"/>
  <c r="H265"/>
  <c r="O264"/>
  <c r="N264"/>
  <c r="M264"/>
  <c r="M263" s="1"/>
  <c r="L264"/>
  <c r="K264"/>
  <c r="K263" s="1"/>
  <c r="J264"/>
  <c r="I264"/>
  <c r="I263" s="1"/>
  <c r="H264"/>
  <c r="O263"/>
  <c r="G262"/>
  <c r="G261"/>
  <c r="O260"/>
  <c r="N260"/>
  <c r="M260"/>
  <c r="L260"/>
  <c r="K260"/>
  <c r="J260"/>
  <c r="I260"/>
  <c r="H260"/>
  <c r="G259"/>
  <c r="G258"/>
  <c r="O257"/>
  <c r="N257"/>
  <c r="M257"/>
  <c r="L257"/>
  <c r="K257"/>
  <c r="J257"/>
  <c r="I257"/>
  <c r="H257"/>
  <c r="O256"/>
  <c r="N256"/>
  <c r="M256"/>
  <c r="L256"/>
  <c r="K256"/>
  <c r="J256"/>
  <c r="I256"/>
  <c r="H256"/>
  <c r="O255"/>
  <c r="O254" s="1"/>
  <c r="N255"/>
  <c r="N254" s="1"/>
  <c r="M255"/>
  <c r="M254" s="1"/>
  <c r="L255"/>
  <c r="K255"/>
  <c r="K254" s="1"/>
  <c r="J255"/>
  <c r="J254" s="1"/>
  <c r="I255"/>
  <c r="I254" s="1"/>
  <c r="H255"/>
  <c r="L254"/>
  <c r="G253"/>
  <c r="G252"/>
  <c r="O251"/>
  <c r="N251"/>
  <c r="M251"/>
  <c r="L251"/>
  <c r="K251"/>
  <c r="J251"/>
  <c r="I251"/>
  <c r="H251"/>
  <c r="O250"/>
  <c r="N250"/>
  <c r="M250"/>
  <c r="L250"/>
  <c r="K250"/>
  <c r="J250"/>
  <c r="I250"/>
  <c r="H250"/>
  <c r="O249"/>
  <c r="O248" s="1"/>
  <c r="N249"/>
  <c r="M249"/>
  <c r="M248" s="1"/>
  <c r="L249"/>
  <c r="L248" s="1"/>
  <c r="K249"/>
  <c r="K248" s="1"/>
  <c r="J249"/>
  <c r="J248" s="1"/>
  <c r="I249"/>
  <c r="I248" s="1"/>
  <c r="H249"/>
  <c r="N248"/>
  <c r="G247"/>
  <c r="G246"/>
  <c r="O245"/>
  <c r="N245"/>
  <c r="M245"/>
  <c r="L245"/>
  <c r="K245"/>
  <c r="J245"/>
  <c r="I245"/>
  <c r="H245"/>
  <c r="J244"/>
  <c r="H244"/>
  <c r="J243"/>
  <c r="J242" s="1"/>
  <c r="H243"/>
  <c r="O242"/>
  <c r="N242"/>
  <c r="M242"/>
  <c r="L242"/>
  <c r="K242"/>
  <c r="I242"/>
  <c r="G241"/>
  <c r="G240"/>
  <c r="O239"/>
  <c r="N239"/>
  <c r="M239"/>
  <c r="L239"/>
  <c r="K239"/>
  <c r="J239"/>
  <c r="I239"/>
  <c r="H239"/>
  <c r="G238"/>
  <c r="G237"/>
  <c r="O236"/>
  <c r="N236"/>
  <c r="M236"/>
  <c r="L236"/>
  <c r="K236"/>
  <c r="J236"/>
  <c r="I236"/>
  <c r="H236"/>
  <c r="O235"/>
  <c r="N235"/>
  <c r="M235"/>
  <c r="L235"/>
  <c r="K235"/>
  <c r="J235"/>
  <c r="I235"/>
  <c r="H235"/>
  <c r="G235" s="1"/>
  <c r="O234"/>
  <c r="N234"/>
  <c r="M234"/>
  <c r="M233" s="1"/>
  <c r="L234"/>
  <c r="K234"/>
  <c r="J234"/>
  <c r="I234"/>
  <c r="I233" s="1"/>
  <c r="H234"/>
  <c r="G232"/>
  <c r="G231"/>
  <c r="O230"/>
  <c r="N230"/>
  <c r="M230"/>
  <c r="L230"/>
  <c r="K230"/>
  <c r="J230"/>
  <c r="I230"/>
  <c r="H230"/>
  <c r="G229"/>
  <c r="G228"/>
  <c r="O227"/>
  <c r="N227"/>
  <c r="M227"/>
  <c r="L227"/>
  <c r="K227"/>
  <c r="J227"/>
  <c r="I227"/>
  <c r="H227"/>
  <c r="G226"/>
  <c r="G225"/>
  <c r="O224"/>
  <c r="N224"/>
  <c r="M224"/>
  <c r="L224"/>
  <c r="K224"/>
  <c r="J224"/>
  <c r="I224"/>
  <c r="H224"/>
  <c r="H223"/>
  <c r="G223" s="1"/>
  <c r="H222"/>
  <c r="G222" s="1"/>
  <c r="O221"/>
  <c r="N221"/>
  <c r="M221"/>
  <c r="L221"/>
  <c r="K221"/>
  <c r="J221"/>
  <c r="I221"/>
  <c r="G220"/>
  <c r="G219"/>
  <c r="O218"/>
  <c r="N218"/>
  <c r="M218"/>
  <c r="L218"/>
  <c r="K218"/>
  <c r="J218"/>
  <c r="I218"/>
  <c r="H218"/>
  <c r="G217"/>
  <c r="G216"/>
  <c r="O215"/>
  <c r="N215"/>
  <c r="M215"/>
  <c r="L215"/>
  <c r="K215"/>
  <c r="J215"/>
  <c r="I215"/>
  <c r="H215"/>
  <c r="G214"/>
  <c r="G213"/>
  <c r="O212"/>
  <c r="N212"/>
  <c r="M212"/>
  <c r="L212"/>
  <c r="K212"/>
  <c r="J212"/>
  <c r="I212"/>
  <c r="H212"/>
  <c r="G211"/>
  <c r="G210"/>
  <c r="O209"/>
  <c r="N209"/>
  <c r="M209"/>
  <c r="L209"/>
  <c r="K209"/>
  <c r="J209"/>
  <c r="I209"/>
  <c r="H209"/>
  <c r="O208"/>
  <c r="N208"/>
  <c r="M208"/>
  <c r="L208"/>
  <c r="K208"/>
  <c r="J208"/>
  <c r="I208"/>
  <c r="H208"/>
  <c r="O207"/>
  <c r="O206" s="1"/>
  <c r="N207"/>
  <c r="N206" s="1"/>
  <c r="M207"/>
  <c r="M206" s="1"/>
  <c r="L207"/>
  <c r="K207"/>
  <c r="K206" s="1"/>
  <c r="J207"/>
  <c r="J206" s="1"/>
  <c r="I207"/>
  <c r="I206" s="1"/>
  <c r="H207"/>
  <c r="L206"/>
  <c r="G205"/>
  <c r="G204"/>
  <c r="O203"/>
  <c r="N203"/>
  <c r="M203"/>
  <c r="L203"/>
  <c r="K203"/>
  <c r="J203"/>
  <c r="I203"/>
  <c r="H203"/>
  <c r="O202"/>
  <c r="N202"/>
  <c r="M202"/>
  <c r="L202"/>
  <c r="K202"/>
  <c r="J202"/>
  <c r="I202"/>
  <c r="H202"/>
  <c r="O201"/>
  <c r="O200" s="1"/>
  <c r="N201"/>
  <c r="N200" s="1"/>
  <c r="M201"/>
  <c r="M200" s="1"/>
  <c r="L201"/>
  <c r="L200" s="1"/>
  <c r="K201"/>
  <c r="K200" s="1"/>
  <c r="J201"/>
  <c r="J200" s="1"/>
  <c r="I201"/>
  <c r="I200" s="1"/>
  <c r="H201"/>
  <c r="H200" s="1"/>
  <c r="G199"/>
  <c r="G198"/>
  <c r="O197"/>
  <c r="N197"/>
  <c r="M197"/>
  <c r="L197"/>
  <c r="K197"/>
  <c r="J197"/>
  <c r="I197"/>
  <c r="H197"/>
  <c r="O196"/>
  <c r="N196"/>
  <c r="M196"/>
  <c r="L196"/>
  <c r="K196"/>
  <c r="J196"/>
  <c r="I196"/>
  <c r="H196"/>
  <c r="O195"/>
  <c r="O194" s="1"/>
  <c r="N195"/>
  <c r="M195"/>
  <c r="M194" s="1"/>
  <c r="L195"/>
  <c r="L194" s="1"/>
  <c r="K195"/>
  <c r="K194" s="1"/>
  <c r="J195"/>
  <c r="I195"/>
  <c r="I194" s="1"/>
  <c r="H195"/>
  <c r="N194"/>
  <c r="J194"/>
  <c r="G193"/>
  <c r="G192"/>
  <c r="O191"/>
  <c r="N191"/>
  <c r="M191"/>
  <c r="L191"/>
  <c r="K191"/>
  <c r="J191"/>
  <c r="I191"/>
  <c r="H191"/>
  <c r="G190"/>
  <c r="G189"/>
  <c r="O188"/>
  <c r="N188"/>
  <c r="M188"/>
  <c r="L188"/>
  <c r="K188"/>
  <c r="J188"/>
  <c r="I188"/>
  <c r="H188"/>
  <c r="G187"/>
  <c r="G186"/>
  <c r="O185"/>
  <c r="N185"/>
  <c r="M185"/>
  <c r="L185"/>
  <c r="K185"/>
  <c r="J185"/>
  <c r="I185"/>
  <c r="H185"/>
  <c r="G185" s="1"/>
  <c r="G184"/>
  <c r="G183"/>
  <c r="O182"/>
  <c r="N182"/>
  <c r="M182"/>
  <c r="L182"/>
  <c r="K182"/>
  <c r="J182"/>
  <c r="I182"/>
  <c r="H182"/>
  <c r="G181"/>
  <c r="G180"/>
  <c r="O179"/>
  <c r="N179"/>
  <c r="M179"/>
  <c r="L179"/>
  <c r="K179"/>
  <c r="J179"/>
  <c r="I179"/>
  <c r="H179"/>
  <c r="O178"/>
  <c r="N178"/>
  <c r="M178"/>
  <c r="L178"/>
  <c r="K178"/>
  <c r="J178"/>
  <c r="I178"/>
  <c r="H178"/>
  <c r="O177"/>
  <c r="O176" s="1"/>
  <c r="N177"/>
  <c r="N176" s="1"/>
  <c r="M177"/>
  <c r="M176" s="1"/>
  <c r="L177"/>
  <c r="L176" s="1"/>
  <c r="K177"/>
  <c r="K176" s="1"/>
  <c r="J177"/>
  <c r="J176" s="1"/>
  <c r="I177"/>
  <c r="I176" s="1"/>
  <c r="H177"/>
  <c r="G175"/>
  <c r="G174"/>
  <c r="O173"/>
  <c r="N173"/>
  <c r="M173"/>
  <c r="L173"/>
  <c r="G172"/>
  <c r="G171"/>
  <c r="O170"/>
  <c r="N170"/>
  <c r="M170"/>
  <c r="L170"/>
  <c r="G169"/>
  <c r="G168"/>
  <c r="O167"/>
  <c r="N167"/>
  <c r="M167"/>
  <c r="L167"/>
  <c r="K167"/>
  <c r="J167"/>
  <c r="I167"/>
  <c r="H167"/>
  <c r="G166"/>
  <c r="G165"/>
  <c r="O164"/>
  <c r="N164"/>
  <c r="M164"/>
  <c r="L164"/>
  <c r="G163"/>
  <c r="G162"/>
  <c r="O161"/>
  <c r="N161"/>
  <c r="M161"/>
  <c r="L161"/>
  <c r="K161"/>
  <c r="J161"/>
  <c r="I161"/>
  <c r="H161"/>
  <c r="G160"/>
  <c r="G159"/>
  <c r="O158"/>
  <c r="N158"/>
  <c r="M158"/>
  <c r="L158"/>
  <c r="K158"/>
  <c r="J158"/>
  <c r="I158"/>
  <c r="H158"/>
  <c r="G157"/>
  <c r="G156"/>
  <c r="O155"/>
  <c r="N155"/>
  <c r="M155"/>
  <c r="L155"/>
  <c r="K155"/>
  <c r="J155"/>
  <c r="I155"/>
  <c r="H155"/>
  <c r="G154"/>
  <c r="G153"/>
  <c r="O152"/>
  <c r="N152"/>
  <c r="M152"/>
  <c r="L152"/>
  <c r="K152"/>
  <c r="J152"/>
  <c r="I152"/>
  <c r="H152"/>
  <c r="G151"/>
  <c r="G150"/>
  <c r="O149"/>
  <c r="N149"/>
  <c r="M149"/>
  <c r="L149"/>
  <c r="K149"/>
  <c r="J149"/>
  <c r="I149"/>
  <c r="H149"/>
  <c r="G148"/>
  <c r="G147"/>
  <c r="O146"/>
  <c r="N146"/>
  <c r="M146"/>
  <c r="L146"/>
  <c r="K146"/>
  <c r="J146"/>
  <c r="I146"/>
  <c r="H146"/>
  <c r="G145"/>
  <c r="G144"/>
  <c r="O143"/>
  <c r="N143"/>
  <c r="M143"/>
  <c r="L143"/>
  <c r="K143"/>
  <c r="J143"/>
  <c r="I143"/>
  <c r="G143" s="1"/>
  <c r="H143"/>
  <c r="O142"/>
  <c r="N142"/>
  <c r="M142"/>
  <c r="L142"/>
  <c r="K142"/>
  <c r="J142"/>
  <c r="I142"/>
  <c r="H142"/>
  <c r="O141"/>
  <c r="O140" s="1"/>
  <c r="N141"/>
  <c r="N140" s="1"/>
  <c r="M141"/>
  <c r="M140" s="1"/>
  <c r="L141"/>
  <c r="L140" s="1"/>
  <c r="K141"/>
  <c r="K140" s="1"/>
  <c r="J141"/>
  <c r="J140" s="1"/>
  <c r="I141"/>
  <c r="I140" s="1"/>
  <c r="H141"/>
  <c r="H140" s="1"/>
  <c r="G139"/>
  <c r="G138"/>
  <c r="O137"/>
  <c r="N137"/>
  <c r="M137"/>
  <c r="L137"/>
  <c r="K137"/>
  <c r="J137"/>
  <c r="I137"/>
  <c r="H137"/>
  <c r="O136"/>
  <c r="N136"/>
  <c r="M136"/>
  <c r="L136"/>
  <c r="K136"/>
  <c r="J136"/>
  <c r="I136"/>
  <c r="H136"/>
  <c r="O135"/>
  <c r="O134" s="1"/>
  <c r="N135"/>
  <c r="N134" s="1"/>
  <c r="M135"/>
  <c r="M134" s="1"/>
  <c r="L135"/>
  <c r="L134" s="1"/>
  <c r="K135"/>
  <c r="K134" s="1"/>
  <c r="J135"/>
  <c r="J134" s="1"/>
  <c r="I135"/>
  <c r="I134" s="1"/>
  <c r="H135"/>
  <c r="G133"/>
  <c r="G132"/>
  <c r="O131"/>
  <c r="N131"/>
  <c r="M131"/>
  <c r="L131"/>
  <c r="K131"/>
  <c r="J131"/>
  <c r="I131"/>
  <c r="H131"/>
  <c r="G130"/>
  <c r="G129"/>
  <c r="O128"/>
  <c r="N128"/>
  <c r="M128"/>
  <c r="L128"/>
  <c r="K128"/>
  <c r="J128"/>
  <c r="I128"/>
  <c r="H128"/>
  <c r="O127"/>
  <c r="N127"/>
  <c r="M127"/>
  <c r="L127"/>
  <c r="K127"/>
  <c r="J127"/>
  <c r="I127"/>
  <c r="H127"/>
  <c r="G127" s="1"/>
  <c r="O126"/>
  <c r="N126"/>
  <c r="M126"/>
  <c r="M125" s="1"/>
  <c r="L126"/>
  <c r="K126"/>
  <c r="J126"/>
  <c r="I126"/>
  <c r="I125" s="1"/>
  <c r="H126"/>
  <c r="G124"/>
  <c r="G123"/>
  <c r="O122"/>
  <c r="N122"/>
  <c r="M122"/>
  <c r="L122"/>
  <c r="K122"/>
  <c r="J122"/>
  <c r="I122"/>
  <c r="H122"/>
  <c r="G121"/>
  <c r="G120"/>
  <c r="O119"/>
  <c r="N119"/>
  <c r="M119"/>
  <c r="L119"/>
  <c r="K119"/>
  <c r="J119"/>
  <c r="I119"/>
  <c r="H119"/>
  <c r="O118"/>
  <c r="N118"/>
  <c r="M118"/>
  <c r="L118"/>
  <c r="K118"/>
  <c r="J118"/>
  <c r="I118"/>
  <c r="H118"/>
  <c r="O117"/>
  <c r="O116" s="1"/>
  <c r="N117"/>
  <c r="M117"/>
  <c r="M116" s="1"/>
  <c r="L117"/>
  <c r="L116" s="1"/>
  <c r="K117"/>
  <c r="K116" s="1"/>
  <c r="J117"/>
  <c r="I117"/>
  <c r="I116" s="1"/>
  <c r="N116"/>
  <c r="J116"/>
  <c r="G115"/>
  <c r="G114"/>
  <c r="O113"/>
  <c r="N113"/>
  <c r="M113"/>
  <c r="L113"/>
  <c r="G112"/>
  <c r="G111"/>
  <c r="O110"/>
  <c r="N110"/>
  <c r="M110"/>
  <c r="L110"/>
  <c r="G109"/>
  <c r="G108"/>
  <c r="O107"/>
  <c r="N107"/>
  <c r="M107"/>
  <c r="L107"/>
  <c r="G106"/>
  <c r="G105"/>
  <c r="O104"/>
  <c r="N104"/>
  <c r="M104"/>
  <c r="L104"/>
  <c r="K104"/>
  <c r="J104"/>
  <c r="I104"/>
  <c r="H104"/>
  <c r="G103"/>
  <c r="G102"/>
  <c r="O101"/>
  <c r="N101"/>
  <c r="M101"/>
  <c r="L101"/>
  <c r="K101"/>
  <c r="J101"/>
  <c r="I101"/>
  <c r="H101"/>
  <c r="G100"/>
  <c r="G99"/>
  <c r="O98"/>
  <c r="N98"/>
  <c r="M98"/>
  <c r="L98"/>
  <c r="K98"/>
  <c r="J98"/>
  <c r="I98"/>
  <c r="H98"/>
  <c r="G97"/>
  <c r="G96"/>
  <c r="O95"/>
  <c r="N95"/>
  <c r="M95"/>
  <c r="L95"/>
  <c r="K95"/>
  <c r="J95"/>
  <c r="I95"/>
  <c r="H95"/>
  <c r="G94"/>
  <c r="G93"/>
  <c r="O92"/>
  <c r="N92"/>
  <c r="M92"/>
  <c r="L92"/>
  <c r="K92"/>
  <c r="J92"/>
  <c r="I92"/>
  <c r="H92"/>
  <c r="G91"/>
  <c r="G90"/>
  <c r="O89"/>
  <c r="N89"/>
  <c r="M89"/>
  <c r="L89"/>
  <c r="K89"/>
  <c r="J89"/>
  <c r="I89"/>
  <c r="H89"/>
  <c r="G88"/>
  <c r="G87"/>
  <c r="O86"/>
  <c r="N86"/>
  <c r="M86"/>
  <c r="L86"/>
  <c r="K86"/>
  <c r="J86"/>
  <c r="I86"/>
  <c r="H86"/>
  <c r="G85"/>
  <c r="G84"/>
  <c r="O83"/>
  <c r="N83"/>
  <c r="M83"/>
  <c r="L83"/>
  <c r="K83"/>
  <c r="J83"/>
  <c r="I83"/>
  <c r="H83"/>
  <c r="G82"/>
  <c r="G81"/>
  <c r="O80"/>
  <c r="N80"/>
  <c r="M80"/>
  <c r="L80"/>
  <c r="K80"/>
  <c r="J80"/>
  <c r="I80"/>
  <c r="H80"/>
  <c r="G79"/>
  <c r="G78"/>
  <c r="O77"/>
  <c r="N77"/>
  <c r="M77"/>
  <c r="L77"/>
  <c r="K77"/>
  <c r="G77" s="1"/>
  <c r="J77"/>
  <c r="I77"/>
  <c r="H77"/>
  <c r="G76"/>
  <c r="G75"/>
  <c r="O74"/>
  <c r="N74"/>
  <c r="M74"/>
  <c r="L74"/>
  <c r="K74"/>
  <c r="J74"/>
  <c r="I74"/>
  <c r="H74"/>
  <c r="G73"/>
  <c r="G72"/>
  <c r="O71"/>
  <c r="N71"/>
  <c r="M71"/>
  <c r="L71"/>
  <c r="K71"/>
  <c r="J71"/>
  <c r="I71"/>
  <c r="H71"/>
  <c r="G70"/>
  <c r="G69"/>
  <c r="O68"/>
  <c r="N68"/>
  <c r="M68"/>
  <c r="L68"/>
  <c r="K68"/>
  <c r="J68"/>
  <c r="I68"/>
  <c r="H68"/>
  <c r="G67"/>
  <c r="G66"/>
  <c r="O65"/>
  <c r="N65"/>
  <c r="M65"/>
  <c r="L65"/>
  <c r="K65"/>
  <c r="J65"/>
  <c r="I65"/>
  <c r="H65"/>
  <c r="G64"/>
  <c r="G63"/>
  <c r="O62"/>
  <c r="N62"/>
  <c r="M62"/>
  <c r="L62"/>
  <c r="K62"/>
  <c r="J62"/>
  <c r="I62"/>
  <c r="H62"/>
  <c r="G61"/>
  <c r="G60"/>
  <c r="O59"/>
  <c r="N59"/>
  <c r="M59"/>
  <c r="L59"/>
  <c r="K59"/>
  <c r="J59"/>
  <c r="I59"/>
  <c r="H59"/>
  <c r="G58"/>
  <c r="G57"/>
  <c r="O56"/>
  <c r="N56"/>
  <c r="M56"/>
  <c r="L56"/>
  <c r="K56"/>
  <c r="J56"/>
  <c r="I56"/>
  <c r="H56"/>
  <c r="G55"/>
  <c r="G54"/>
  <c r="O53"/>
  <c r="N53"/>
  <c r="M53"/>
  <c r="L53"/>
  <c r="K53"/>
  <c r="J53"/>
  <c r="I53"/>
  <c r="H53"/>
  <c r="G52"/>
  <c r="G51"/>
  <c r="O50"/>
  <c r="N50"/>
  <c r="M50"/>
  <c r="L50"/>
  <c r="K50"/>
  <c r="J50"/>
  <c r="I50"/>
  <c r="H50"/>
  <c r="G49"/>
  <c r="G48"/>
  <c r="O47"/>
  <c r="N47"/>
  <c r="M47"/>
  <c r="L47"/>
  <c r="K47"/>
  <c r="J47"/>
  <c r="I47"/>
  <c r="H47"/>
  <c r="G46"/>
  <c r="G45"/>
  <c r="O44"/>
  <c r="N44"/>
  <c r="M44"/>
  <c r="L44"/>
  <c r="K44"/>
  <c r="J44"/>
  <c r="I44"/>
  <c r="H44"/>
  <c r="O43"/>
  <c r="N43"/>
  <c r="M43"/>
  <c r="L43"/>
  <c r="K43"/>
  <c r="J43"/>
  <c r="I43"/>
  <c r="H43"/>
  <c r="O42"/>
  <c r="N42"/>
  <c r="N41" s="1"/>
  <c r="M42"/>
  <c r="M41" s="1"/>
  <c r="L42"/>
  <c r="L41" s="1"/>
  <c r="K42"/>
  <c r="K41" s="1"/>
  <c r="J42"/>
  <c r="J41" s="1"/>
  <c r="I42"/>
  <c r="I41" s="1"/>
  <c r="H42"/>
  <c r="O41"/>
  <c r="G40"/>
  <c r="G39"/>
  <c r="O38"/>
  <c r="N38"/>
  <c r="M38"/>
  <c r="L38"/>
  <c r="G37"/>
  <c r="G36"/>
  <c r="O35"/>
  <c r="N35"/>
  <c r="M35"/>
  <c r="L35"/>
  <c r="G34"/>
  <c r="G33"/>
  <c r="O32"/>
  <c r="N32"/>
  <c r="M32"/>
  <c r="L32"/>
  <c r="K32"/>
  <c r="J32"/>
  <c r="I32"/>
  <c r="H32"/>
  <c r="G31"/>
  <c r="G30"/>
  <c r="O29"/>
  <c r="N29"/>
  <c r="M29"/>
  <c r="L29"/>
  <c r="K29"/>
  <c r="J29"/>
  <c r="I29"/>
  <c r="H29"/>
  <c r="G28"/>
  <c r="G27"/>
  <c r="H26"/>
  <c r="G26" s="1"/>
  <c r="G25"/>
  <c r="G24"/>
  <c r="O23"/>
  <c r="N23"/>
  <c r="M23"/>
  <c r="L23"/>
  <c r="K23"/>
  <c r="J23"/>
  <c r="I23"/>
  <c r="H23"/>
  <c r="G22"/>
  <c r="G21"/>
  <c r="O20"/>
  <c r="N20"/>
  <c r="M20"/>
  <c r="L20"/>
  <c r="K20"/>
  <c r="J20"/>
  <c r="I20"/>
  <c r="H20"/>
  <c r="G19"/>
  <c r="G18"/>
  <c r="O17"/>
  <c r="N17"/>
  <c r="M17"/>
  <c r="L17"/>
  <c r="K17"/>
  <c r="J17"/>
  <c r="I17"/>
  <c r="H17"/>
  <c r="G16"/>
  <c r="G15"/>
  <c r="O14"/>
  <c r="N14"/>
  <c r="M14"/>
  <c r="L14"/>
  <c r="K14"/>
  <c r="J14"/>
  <c r="I14"/>
  <c r="H14"/>
  <c r="O13"/>
  <c r="N13"/>
  <c r="M13"/>
  <c r="L13"/>
  <c r="K13"/>
  <c r="J13"/>
  <c r="I13"/>
  <c r="H13"/>
  <c r="O12"/>
  <c r="N12"/>
  <c r="M12"/>
  <c r="L12"/>
  <c r="K12"/>
  <c r="J12"/>
  <c r="I12"/>
  <c r="H12"/>
  <c r="N11"/>
  <c r="J11"/>
  <c r="G20" l="1"/>
  <c r="G167"/>
  <c r="G177"/>
  <c r="G178"/>
  <c r="G179"/>
  <c r="G203"/>
  <c r="G53"/>
  <c r="G65"/>
  <c r="G71"/>
  <c r="G101"/>
  <c r="G209"/>
  <c r="G249"/>
  <c r="J294"/>
  <c r="N294"/>
  <c r="J295"/>
  <c r="N295"/>
  <c r="G17"/>
  <c r="G32"/>
  <c r="G38"/>
  <c r="G47"/>
  <c r="G122"/>
  <c r="G126"/>
  <c r="L125"/>
  <c r="K125"/>
  <c r="O125"/>
  <c r="G155"/>
  <c r="G161"/>
  <c r="G230"/>
  <c r="G234"/>
  <c r="L233"/>
  <c r="K233"/>
  <c r="O233"/>
  <c r="G243"/>
  <c r="G245"/>
  <c r="G257"/>
  <c r="G270"/>
  <c r="G271"/>
  <c r="G272"/>
  <c r="G282"/>
  <c r="G283"/>
  <c r="G284"/>
  <c r="G290"/>
  <c r="G74"/>
  <c r="G113"/>
  <c r="G135"/>
  <c r="G137"/>
  <c r="G141"/>
  <c r="G142"/>
  <c r="G182"/>
  <c r="G251"/>
  <c r="G12"/>
  <c r="L294"/>
  <c r="H295"/>
  <c r="L295"/>
  <c r="G14"/>
  <c r="G29"/>
  <c r="G35"/>
  <c r="G43"/>
  <c r="G50"/>
  <c r="G89"/>
  <c r="G95"/>
  <c r="G119"/>
  <c r="J125"/>
  <c r="N125"/>
  <c r="G164"/>
  <c r="G195"/>
  <c r="G197"/>
  <c r="G201"/>
  <c r="G202"/>
  <c r="G207"/>
  <c r="G208"/>
  <c r="G227"/>
  <c r="J233"/>
  <c r="N233"/>
  <c r="H248"/>
  <c r="G248" s="1"/>
  <c r="G265"/>
  <c r="G266"/>
  <c r="G277"/>
  <c r="G278"/>
  <c r="G287"/>
  <c r="G42"/>
  <c r="G44"/>
  <c r="G98"/>
  <c r="G140"/>
  <c r="G200"/>
  <c r="H11"/>
  <c r="L11"/>
  <c r="I294"/>
  <c r="K294"/>
  <c r="M294"/>
  <c r="O294"/>
  <c r="I295"/>
  <c r="K295"/>
  <c r="M295"/>
  <c r="O295"/>
  <c r="G59"/>
  <c r="G62"/>
  <c r="G83"/>
  <c r="G86"/>
  <c r="G107"/>
  <c r="G110"/>
  <c r="G131"/>
  <c r="H134"/>
  <c r="G134" s="1"/>
  <c r="G149"/>
  <c r="G152"/>
  <c r="G173"/>
  <c r="H176"/>
  <c r="G176" s="1"/>
  <c r="G191"/>
  <c r="H194"/>
  <c r="G194" s="1"/>
  <c r="G215"/>
  <c r="G218"/>
  <c r="G239"/>
  <c r="H242"/>
  <c r="G242" s="1"/>
  <c r="G250"/>
  <c r="G255"/>
  <c r="G256"/>
  <c r="G56"/>
  <c r="G68"/>
  <c r="G80"/>
  <c r="G92"/>
  <c r="G104"/>
  <c r="G118"/>
  <c r="G128"/>
  <c r="G136"/>
  <c r="H206"/>
  <c r="G206" s="1"/>
  <c r="G212"/>
  <c r="G224"/>
  <c r="G236"/>
  <c r="G244"/>
  <c r="G23"/>
  <c r="G146"/>
  <c r="G158"/>
  <c r="G170"/>
  <c r="G188"/>
  <c r="G196"/>
  <c r="H254"/>
  <c r="G254" s="1"/>
  <c r="G260"/>
  <c r="G264"/>
  <c r="J263"/>
  <c r="L263"/>
  <c r="N263"/>
  <c r="G276"/>
  <c r="I11"/>
  <c r="K11"/>
  <c r="M11"/>
  <c r="O11"/>
  <c r="G13"/>
  <c r="H41"/>
  <c r="G41" s="1"/>
  <c r="H117"/>
  <c r="H294" s="1"/>
  <c r="H125"/>
  <c r="H221"/>
  <c r="G221" s="1"/>
  <c r="H233"/>
  <c r="H263"/>
  <c r="H269"/>
  <c r="G269" s="1"/>
  <c r="H275"/>
  <c r="G275" s="1"/>
  <c r="H281"/>
  <c r="G281" s="1"/>
  <c r="G295" l="1"/>
  <c r="J293"/>
  <c r="G233"/>
  <c r="N293"/>
  <c r="G125"/>
  <c r="L293"/>
  <c r="O293"/>
  <c r="K293"/>
  <c r="G263"/>
  <c r="M293"/>
  <c r="I293"/>
  <c r="G11"/>
  <c r="G294"/>
  <c r="H293"/>
  <c r="G117"/>
  <c r="H116"/>
  <c r="G116" s="1"/>
  <c r="G293" l="1"/>
</calcChain>
</file>

<file path=xl/sharedStrings.xml><?xml version="1.0" encoding="utf-8"?>
<sst xmlns="http://schemas.openxmlformats.org/spreadsheetml/2006/main" count="1408" uniqueCount="245">
  <si>
    <t>№ п/п</t>
  </si>
  <si>
    <t>Наименование показателя</t>
  </si>
  <si>
    <t>Срок реализации</t>
  </si>
  <si>
    <t xml:space="preserve">Соисполнитель, исполнитель основного мероприятия, исполнитель ведомственнной целевой программы, исполнитель мероприятия </t>
  </si>
  <si>
    <t>Финансовое обеспечение</t>
  </si>
  <si>
    <t xml:space="preserve">Целевые индикаторы реализации мероприятия (группы мероприятий) муниципальной программы </t>
  </si>
  <si>
    <t>с (год)</t>
  </si>
  <si>
    <t>по (год)</t>
  </si>
  <si>
    <t>Источник</t>
  </si>
  <si>
    <t>Объем ( рублей)</t>
  </si>
  <si>
    <t>Наименование</t>
  </si>
  <si>
    <t>Еденица измерения</t>
  </si>
  <si>
    <t>Значение</t>
  </si>
  <si>
    <t>Всего</t>
  </si>
  <si>
    <t>в том числе по годам реализации муниципальной программы</t>
  </si>
  <si>
    <t>15</t>
  </si>
  <si>
    <t>х</t>
  </si>
  <si>
    <t>Подпрограмма: «Развитие системы образования Большереченского муниципального района Омской области»</t>
  </si>
  <si>
    <t>Комитет по образованию Администрации Большереченского муниципального района Омской области (далее - Комитет по образованию)</t>
  </si>
  <si>
    <t xml:space="preserve">Комитет по образованию </t>
  </si>
  <si>
    <t>Всего, из них расходы за счет:</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</si>
  <si>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</si>
  <si>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</si>
  <si>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Мероприятие 1.1.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дошкольного образования  в муниципальных дошкольных образовательных организациях)</t>
  </si>
  <si>
    <t>Доля образовательных организаций, отвечающих нормам СанПиНа</t>
  </si>
  <si>
    <t>%</t>
  </si>
  <si>
    <t>1. Налоговых и неналоговых доходов, поступлений нецелевого характера из муниципального бюджета</t>
  </si>
  <si>
    <t>Мероприятие 1.2. Создание условий для функционирования образовательных организаций, реализующих основную общеобразовательную программу дошкольного образования.</t>
  </si>
  <si>
    <t xml:space="preserve">Доля детей в возрасте от 1,5 до 7 лет охваченных дошкольным образованием </t>
  </si>
  <si>
    <t>Мероприятие 1.3. Компенсация затрат родителей (законных представителей)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</si>
  <si>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 xml:space="preserve"> Доля родителей (законных представителей) получивших компенсацию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</si>
  <si>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Мероприятие 1.4. Специальная оценка труда муниципальных организаций, реализующих основную общеобразовательную программу дошкольного образования</t>
  </si>
  <si>
    <t>Доля образовательных организаций, прошедших специальную оценку труда</t>
  </si>
  <si>
    <t>Мероприятие 1.5.
Реконструкция системы теплоснабжения с переводом на электрическое отопление "Большереченский детский сад" корпус №4, расположенного по адресу р.п. Большеречье, ул. ,Иртышская, 1Б</t>
  </si>
  <si>
    <t>Количество корпусов дошкольных учреждений в р.п. Большеречье, переведенных на электроотопление</t>
  </si>
  <si>
    <t>единиц</t>
  </si>
  <si>
    <t>9.1</t>
  </si>
  <si>
    <t>Мероприятие 1.6. Организация питания детей в дошкольных группах при образовательных организациях, реализующих основную общеобразовательную программу дошкольного образования</t>
  </si>
  <si>
    <t>Доля детей в возрасте от 1,5 до 7 лет охваченных  питанием в  дошкольных учреждениях</t>
  </si>
  <si>
    <t>9.2</t>
  </si>
  <si>
    <t>Мероприятие 1.7.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</si>
  <si>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муниципального района,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муниципального района</t>
  </si>
  <si>
    <t>9.3</t>
  </si>
  <si>
    <t>Мероприятие 1.8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</si>
  <si>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Большереченского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Большереченского муниципального района Омской области</t>
  </si>
  <si>
    <t>9.4</t>
  </si>
  <si>
    <t>Мероприятие 1.9  Расходы на подготовку и прохождение отопительного периода для оплаты потребления топливно-энергетических ресурсов муниципальных учреждений</t>
  </si>
  <si>
    <t xml:space="preserve">Мероприятие 2.1. Создание условий для функционирования образовательных организаций реализующих основную общеобразовательную программу и программу дополнительного образования. </t>
  </si>
  <si>
    <t>Мероприятие 2.2.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городской местности)</t>
  </si>
  <si>
    <t>Мероприятие 2.3.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сельской местности)</t>
  </si>
  <si>
    <t>Мероприятие 2.4.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дополнительного образования детей в муниципальных общеобразовательных организациях)</t>
  </si>
  <si>
    <t>Мероприятие 2.5. Обеспечение организации горячего питания обучающихся в муниципальных образовательных организациях общего образования (обеспечение готовой к употреблению пищевой продукцией)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</si>
  <si>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Большереченского муниципального района Омской области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</si>
  <si>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</si>
  <si>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Мероприятие 2.6. Специальная оценка труда муниципальных организаций, реализующих основную общеобразовательную программу начального общего, оновного общего, среднего общего и дополнительного образования</t>
  </si>
  <si>
    <t>16.1</t>
  </si>
  <si>
    <t>Мероприятие 2.7.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</si>
  <si>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16.2</t>
  </si>
  <si>
    <t xml:space="preserve">Мероприятие 2.8.  
Материально-техническое оснащение муниципальных
образовательных организаций
</t>
  </si>
  <si>
    <t>"Доля муниципальных образовательных организаций, в которых проведены мероприятия по материально - техническому оснащению за счет средств субсидии на материально-техническое оснащение муниципальных
образовательных организаций, предоставленных муниципальным образованиям Омской области, в общем количестве муниципальных образовательных организаций"</t>
  </si>
  <si>
    <t>16.3</t>
  </si>
  <si>
    <t>Мероприятие 2.9.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</si>
  <si>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выплат ежемесячного денежного вознаграждения за классное руководство педагогическими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</si>
  <si>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16.4</t>
  </si>
  <si>
    <t>Мероприятие 2.10.  Организация питания детей  в группах кратковременного пребывания</t>
  </si>
  <si>
    <t>Доля обучающихся в группах кратковременного пребывания, получающих питание</t>
  </si>
  <si>
    <t>16.5</t>
  </si>
  <si>
    <t>Мероприятие 2.11.  Организация питания детей  с ОВЗ и (или) инвалидностью.</t>
  </si>
  <si>
    <t>Доля обучающихся детей с ОВЗ и(или) инвалидностью, получающих питание</t>
  </si>
  <si>
    <t>16.6</t>
  </si>
  <si>
    <t>Мероприятие 2.12.  Организация питания детей  , находящихся на ежедневном подвозе к месту обучения.</t>
  </si>
  <si>
    <t xml:space="preserve">Доля обучающихся детей, находящихся на ежедневном подвозе к месту обучения, получающих питание  </t>
  </si>
  <si>
    <t>16.7</t>
  </si>
  <si>
    <t>Мероприятие 2.13. Ежемесячная надбавка за интенсивность и напряженность труда водителям автомобилей общеобразовательных учреждений Большереченского муниципального района Омской области</t>
  </si>
  <si>
    <t>Доля водителей автомобилей, получающих надбавку</t>
  </si>
  <si>
    <t>16.8</t>
  </si>
  <si>
    <t>Мероприятие 2.14. 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</si>
  <si>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Большереченского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Большереченскому муниципальному району Омской области,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указанных субсидий на соответствующие цели</t>
  </si>
  <si>
    <t>16.9</t>
  </si>
  <si>
    <t>Мероприятие 2.15. Материально-техническое оснащение муниципальных образовательных организаций</t>
  </si>
  <si>
    <t>Доля муниципальных образовательных организаций Большереченского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Большереченскому муниципальному району Омской области, в общем количестве муниципальных образовательных организаций Большереченского района, которым предоставлены средства указанных субсидий на соответствующие цели</t>
  </si>
  <si>
    <t>Мероприятие 2.16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</si>
  <si>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указанной субсидии на соответствующие цели</t>
  </si>
  <si>
    <t>16.10</t>
  </si>
  <si>
    <t xml:space="preserve">Мероприятие 2.17  Ремонт кровли мембранным покрытием муниципальных общеобразовательных организаций </t>
  </si>
  <si>
    <t>Кровли муниципальных общеобразовательных организаций муниципального района подлежащие ремонту</t>
  </si>
  <si>
    <t>школа</t>
  </si>
  <si>
    <t>МБОУ Старокарасукская СОШ</t>
  </si>
  <si>
    <t>МБОУ Красноярская СОШ; МБОУ Новологиновская СОШ</t>
  </si>
  <si>
    <t xml:space="preserve">МБОУ Уленкульская СОШ, МБОУ Почекуевская СОШ </t>
  </si>
  <si>
    <t>МБОУ Шипицынская СОШ</t>
  </si>
  <si>
    <t>16.11</t>
  </si>
  <si>
    <t>Мероприятие 2.18. Мероприятия, посвященные празднованию Дня Учителя</t>
  </si>
  <si>
    <t>16.12</t>
  </si>
  <si>
    <t>16.13</t>
  </si>
  <si>
    <t>Мероприятие 2.19.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</si>
  <si>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</si>
  <si>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16.14</t>
  </si>
  <si>
    <t>Мероприятие 2.20.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</si>
  <si>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</si>
  <si>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Обеспечены выплаты денежного вознаграждения за классное руководство, предоставляемые педагогическим работникам образовательных организаций, ежемесячно.</t>
  </si>
  <si>
    <t xml:space="preserve">Единица </t>
  </si>
  <si>
    <t>16.15</t>
  </si>
  <si>
    <t>Мероприятие 2.21.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</si>
  <si>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16.16</t>
  </si>
  <si>
    <t>Мероприятие 2.22 Расходы на подготовку и прохождение отопительного периода для оплаты потребления топливно-энергетических ресурсов муниципальных учреждений</t>
  </si>
  <si>
    <t>16.17</t>
  </si>
  <si>
    <t>Мероприятие 2.23 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</si>
  <si>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16.18</t>
  </si>
  <si>
    <t>Мероприятие 2.24  Реализация инициативных проектов в сфере образования</t>
  </si>
  <si>
    <t xml:space="preserve"> Обустройство
 прилегающей территории к МБОУ "Большереченская СОШ" (корпус 2)</t>
  </si>
  <si>
    <t>Мероприятие 3.1. Поощрение одаренных и талантливых обучающихся. Выплата районной стипендии</t>
  </si>
  <si>
    <t>Количество обучающихся получивших районную стипендию</t>
  </si>
  <si>
    <t>Человек</t>
  </si>
  <si>
    <t>Мероприятие 3.2.
Организация и проведение  районных, региональных, всероссийских мероприятий интеллектуальной, творческой, физкультурно - спортивной  направленности с обучающимися образовательных учреждений</t>
  </si>
  <si>
    <t xml:space="preserve">1. Налоговых и неналоговых доходов, поступлений нецелевого характера </t>
  </si>
  <si>
    <t xml:space="preserve">Мероприятие 4.1. Организация и проведение муниципального конкурса руководителей дошкольных образовательных учреждений Большереченского муниципального района Омской области на лучшую подготовку  дошкольных образовательных учреждений к новому учебному году
</t>
  </si>
  <si>
    <t xml:space="preserve">Мероприятие 4.2. Организация и проведение муниципального конкурса руководителей  общеобразовательных учреждений Большереченского муниципального района Омской области на лучшую подготовку  общеобразовательных учреждений к новому учебному году
</t>
  </si>
  <si>
    <t xml:space="preserve">Мероприятие 5.1. Организация и осуществление мероприятий по работе с детьми и молодежью в каникулярное время
. </t>
  </si>
  <si>
    <t>Количество детей Омской области в возрасте от 6 до 18 лет, проживающих на территории соответствующего муниципального образования Омской области, направленных в организации отдыха детей и их оздоровления за счет средств областного бюджета в форме субсидий</t>
  </si>
  <si>
    <t xml:space="preserve"> "Доля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Омской области"</t>
  </si>
  <si>
    <t>Мероприятие 6.1. Исполнение функций органа местного самоуправления Большереченского района</t>
  </si>
  <si>
    <t>Количество обслуживаемых образовательных организаций</t>
  </si>
  <si>
    <t>Единиц</t>
  </si>
  <si>
    <t>Мероприятие 6.2.  Осуществление функций Центра финансово - экономического и хозяйственного обеспечения учреждений в сфере образования</t>
  </si>
  <si>
    <t xml:space="preserve">Мероприятие 6.3.
Обеспечение организации  дополнительного образования детей в муниципальных организациях дополнительного образования, осуществления финансово – экономического, хозяйственного, учебно – методического, информационно  - кадрового сопровождения муниципальных образовательных организаций
</t>
  </si>
  <si>
    <t xml:space="preserve">Мероприятие 6.4. Организация проведения общественных работ
. </t>
  </si>
  <si>
    <t>Доля работников на общественных работах</t>
  </si>
  <si>
    <t>Мероприятие 6.5. Специальная оценка труда муниципальных организаций.</t>
  </si>
  <si>
    <t>30.1</t>
  </si>
  <si>
    <t>Мероприятие 6.6. Выплата муниципальной стипендии студентам, обучающимся в Федеральных Государственных бюджетных образовательных учреждениях высшего профессионального образования города Омска по направлению подготовки "Образование и педагогика", заключивших договор о целевом обучении.</t>
  </si>
  <si>
    <t>Количество человек, получивших целевое направление</t>
  </si>
  <si>
    <t>30.2</t>
  </si>
  <si>
    <t>Мероприятие 6.7.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</si>
  <si>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t>30.3</t>
  </si>
  <si>
    <t>Мероприятие 6.8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</si>
  <si>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</si>
  <si>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t>30.4</t>
  </si>
  <si>
    <t>Мероприятие 6.9. Поощрение муниципальной управленческой команды Омской области</t>
  </si>
  <si>
    <t>30.5</t>
  </si>
  <si>
    <t>Мероприятие 6.10 Расходы на подготовку и прохождение отопительного периода для оплаты потребления топливно-энергетических ресурсов муниципальных учреждений</t>
  </si>
  <si>
    <t>30.6</t>
  </si>
  <si>
    <t>Мероприятие 6.11 Организация и осуществление мероприятий по работе с детьми в каникулярное время</t>
  </si>
  <si>
    <t xml:space="preserve"> "Доля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t>
  </si>
  <si>
    <t xml:space="preserve">Мероприятие 7.1. Обновление материально-технической 
базы для формирования у обучающихся современных технологических 
и гуманитарных навыков
</t>
  </si>
  <si>
    <t>Комитет по образованию администрации Большереченского муниципального района</t>
  </si>
  <si>
    <t>Количество муниципальных общеобразовательных организаций, а которых обновлена материально- техническая база для формирования у обучающихся современных технологических и гуманитарных навыков</t>
  </si>
  <si>
    <t xml:space="preserve">Мероприятие 7.2.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
базы для формирования у обучающихся современных технологических 
и гуманитарных навыков
</t>
  </si>
  <si>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</si>
  <si>
    <t>Мероприятие 7.3.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</si>
  <si>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</si>
  <si>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Мероприятие 7.4.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2020 – 2022 годах:
</t>
  </si>
  <si>
    <t>35.1</t>
  </si>
  <si>
    <t xml:space="preserve">Мероприятие 7.5.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</si>
  <si>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</si>
  <si>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 xml:space="preserve">Мероприятие 8.1. Создание в муниципальных общеобразовательных организациях, расположенных в сельской местности, условий для занятий физической культурой и спортом"
. </t>
  </si>
  <si>
    <t>Количество общеобразовательных организаций, в которых произведен ремонт спортивного зал</t>
  </si>
  <si>
    <t>количество учащихся, дополнительно привлеченных к занятиям физической культурой и спортом</t>
  </si>
  <si>
    <t>Мероприятие 9.1. Обеспечение участия детей во всероссийских, областных  и муниципальных массовых мероприятиях) по профилактике безопасности дорожного движения</t>
  </si>
  <si>
    <t>Мероприятие 10.1. Предоставление мер социальной поддержки опекунам (попечителям) детей-сирот и детей,  оставшихся без попечения родителей.</t>
  </si>
  <si>
    <t>Мероприятие 10.2. Предоставдение ежемесячного денежного вознаграждения опекунам (попечителям, приемным родителям)</t>
  </si>
  <si>
    <t>Количество  приемных семей, воспитывающих ребенка, оставшегося без попечения родителей</t>
  </si>
  <si>
    <t>Мероприятие 10.3. Предоставление приемным родителям (родителю), приемным семьям мер социальной поддержки</t>
  </si>
  <si>
    <t>Количество детей, находящихся в приемных семьях</t>
  </si>
  <si>
    <t>Мероприятие 10.4. Организация и осуществление деятельности по опеке и попечительству над несовершеннолетними</t>
  </si>
  <si>
    <t>Доля детей, устраиваемых на воспитание в семьи, в общей численности детей, оставшихся без попечения родителей</t>
  </si>
  <si>
    <t xml:space="preserve">Мероприятие 11.1. на создание
в муниципальных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образовательных организаций специальным, в том числе
учебным, реабилитационным, компьютерным оборудованием
и автотранспортом, в 2020 году
</t>
  </si>
  <si>
    <t>46.1</t>
  </si>
  <si>
    <t>Мероприятие 11.2.создание в муниципальных общеобразовательных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общеобразовательных организаций специальным, в том числе учебным, реабилитационным, компьютерным оборудованием и автотранспортом</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</si>
  <si>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 Омской областиобласти</t>
  </si>
  <si>
    <t>46.2</t>
  </si>
  <si>
    <t>Мероприятие 11.3. создание в муниципальных дошкольных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 в том числе учебным, реабилитационным, компьютерным оборудованием и автотранспортом</t>
  </si>
  <si>
    <t xml:space="preserve">Доля детей-инвалидов в возрасте от 1,5 до 7 лет, охваченных дошкольным образованием, в общей численности детей-инвалидов данного возраста в Омской области </t>
  </si>
  <si>
    <t>46.3</t>
  </si>
  <si>
    <t>46.4</t>
  </si>
  <si>
    <t xml:space="preserve">Мероприятие 12.1.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</si>
  <si>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</si>
  <si>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46.4.1</t>
  </si>
  <si>
    <t>Мероприятие 12.2.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</si>
  <si>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</si>
  <si>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процент</t>
  </si>
  <si>
    <t>Обеспечены бесплатным горячим питанием обучающиеся, получающие начальное общее образование в государственных и муниципальных образовательных организациях</t>
  </si>
  <si>
    <t>*</t>
  </si>
  <si>
    <t>46.5</t>
  </si>
  <si>
    <r>
      <t xml:space="preserve">Основное мероприятие 13. </t>
    </r>
    <r>
      <rPr>
        <sz val="8"/>
        <rFont val="Times New Roman"/>
        <family val="1"/>
        <charset val="204"/>
      </rPr>
      <t>Финансовое обеспечение расходных обязательств муниципальных образований Омской области, связанных с реализацией дополнительных мероприятий в сфере занятости населения, направленных на снижение напряженности на рынке труда субъектов Российской Федерации (взозмещение работадателям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r>
  </si>
  <si>
    <t>46.6</t>
  </si>
  <si>
    <t>Мероприятие 13.1.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</si>
  <si>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Численность трудоустроенных на общественные работы граждан, ищущих работу и обратившихся в центры занятости</t>
  </si>
  <si>
    <t>человек</t>
  </si>
  <si>
    <t>Численность трудоустроенных на общественные работы безработных граждан</t>
  </si>
  <si>
    <t>46.7</t>
  </si>
  <si>
    <r>
      <t xml:space="preserve">Основное мероприятие 14. </t>
    </r>
    <r>
      <rPr>
        <sz val="8"/>
        <rFont val="Times New Roman"/>
        <family val="1"/>
        <charset val="204"/>
      </rPr>
      <t>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r>
  </si>
  <si>
    <t>46.8</t>
  </si>
  <si>
    <t>Мероприятие 14.1.Ремонт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</si>
  <si>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Количество созданных дополнительных мест для детей в возрасте от 2 месяцев до 3 лет, в муниципальных образовательных организациях, реализующих образовательные программы дошкольного образования</t>
  </si>
  <si>
    <t>мест</t>
  </si>
  <si>
    <t>46.9</t>
  </si>
  <si>
    <t>Основное 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</si>
  <si>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46.10</t>
  </si>
  <si>
    <t>Мероприятие 15.1.Предоставление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</si>
  <si>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 xml:space="preserve">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 </t>
  </si>
  <si>
    <t>Доля детей участников специальной военной операции, определенных указом Губернатора Омской области от 3 августа 2023 года № 181 “Об установлении дополнительных мер поддержки и помощи для участников специальной военной операции и членов их семей  на территории Омской Области”, обучающихся в 5 – 11классах вгосударственныхобразовательных организациях Омской области,обеспеченных бесплатным горячим питанием, к общему количеству детей таких граждан, обучающихся в 5 - 11 классах в государственных образовательных организациях Омской области</t>
  </si>
  <si>
    <t>46.10.1</t>
  </si>
  <si>
    <t xml:space="preserve">Мероприятие 15.2.   Предоставление дополнительных мер социальной поддержки членам семей участников специальной военной операции </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</si>
  <si>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</si>
  <si>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46.11</t>
  </si>
  <si>
    <t>Основное мероприятие 16.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</si>
  <si>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46.12</t>
  </si>
  <si>
    <t>Мероприятие 16.1."Обеспечение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</si>
  <si>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советниов директора по воспитанию и взаимодействию с детскими общественными объединениями в муниципальных общеобразовательных организациях"</t>
  </si>
  <si>
    <t>46.13</t>
  </si>
  <si>
    <t>Основное мероприятие 17.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</si>
  <si>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46.14</t>
  </si>
  <si>
    <t>Мероприятие 17.1."Проведение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</si>
  <si>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</si>
  <si>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“В государственных и муниципальных общеобразовательных организациях и их структурных подразделениях реализованы мероприятия по обеспечению деятельности советников директора по воспитанию и взаимодействию с детскими общественными объединениями”</t>
  </si>
  <si>
    <t>46.15</t>
  </si>
  <si>
    <t>Основное мероприятие 18.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</si>
  <si>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46.16</t>
  </si>
  <si>
    <t>Мероприятие 18.1."Ежемесячное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</si>
  <si>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 xml:space="preserve">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t>
  </si>
  <si>
    <t>46.17</t>
  </si>
  <si>
    <t>Основное мероприятие 19.     Региональный проект "Педагоги и наставники", направленный на достижение целей национального проекта "Молодежь и дети"</t>
  </si>
  <si>
    <t>46.18</t>
  </si>
  <si>
    <t>Мероприятие 19.1."Ежемесячное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</si>
  <si>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46.19</t>
  </si>
  <si>
    <t>Мероприятие 19.2."Проведение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</si>
  <si>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46.20</t>
  </si>
  <si>
    <t>Мероприятие 19.3.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</si>
  <si>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Итого по подпрограмме 1 муниципальной программы</t>
  </si>
  <si>
    <t>Всего по муниципальной программе "Развитие социально-культурной сферы Большереченского муниципального района Омской области"</t>
  </si>
  <si>
    <t>Приложение  № 1 к постановлению Администрации Большереченского муниципального района Омской области от _______________ № ___</t>
  </si>
  <si>
    <t>Структура муниципальной программы «Развитие социально-культурной сферы Большереченского муниципального района Омской области»</t>
  </si>
  <si>
    <r>
      <t>Основное мероприятие1.</t>
    </r>
    <r>
      <rPr>
        <sz val="8"/>
        <rFont val="Times New Roman"/>
        <family val="1"/>
        <charset val="204"/>
      </rPr>
      <t xml:space="preserve"> Развитие системы дошкольного образования в Большереченском муниципальном районе Омской области</t>
    </r>
  </si>
  <si>
    <r>
      <t xml:space="preserve">Основное мероприятие 2. </t>
    </r>
    <r>
      <rPr>
        <sz val="8"/>
        <rFont val="Times New Roman"/>
        <family val="1"/>
        <charset val="204"/>
      </rPr>
      <t>Развитие начального общего, основного общего, среднего общего, дополнительного образования в общеобразовательных организациях Большереченского муниципального района Омской области</t>
    </r>
  </si>
  <si>
    <r>
      <t xml:space="preserve">Основное мероприятие 3. </t>
    </r>
    <r>
      <rPr>
        <sz val="8"/>
        <rFont val="Times New Roman"/>
        <family val="1"/>
        <charset val="204"/>
      </rPr>
      <t>Совершешенствование системы работы с одаренными детьми и молодежью</t>
    </r>
  </si>
  <si>
    <r>
      <t xml:space="preserve">Основное мероприятие 4. </t>
    </r>
    <r>
      <rPr>
        <sz val="8"/>
        <rFont val="Times New Roman"/>
        <family val="1"/>
        <charset val="204"/>
      </rPr>
      <t xml:space="preserve">Организация и проведение муниципального конкурса руководителей образовательных учреждений Большереченского муниципального района Омской области на лучшую подготовку образовательных учреждений к новому учебному году
</t>
    </r>
  </si>
  <si>
    <r>
      <t xml:space="preserve">Основное мероприятие 5. </t>
    </r>
    <r>
      <rPr>
        <sz val="8"/>
        <rFont val="Times New Roman"/>
        <family val="1"/>
        <charset val="204"/>
      </rPr>
      <t>Организация летнего отдыха и оздоровления обучающихся Большереченского муниципального района Омской области</t>
    </r>
  </si>
  <si>
    <r>
      <t xml:space="preserve">Основное мероприятие 6. </t>
    </r>
    <r>
      <rPr>
        <sz val="8"/>
        <rFont val="Times New Roman"/>
        <family val="1"/>
        <charset val="204"/>
      </rPr>
      <t>Материально-техническое и организационное обеспечение деятельности Комитета по образованиюБольшереченского  муниципального района Омской облаксти и МКУ "Центр финансово - экономическогои хозяйственного обеспечения учреждений  в сфере образования"</t>
    </r>
  </si>
  <si>
    <r>
      <t xml:space="preserve">Основное мероприятие 7.  </t>
    </r>
    <r>
      <rPr>
        <sz val="8"/>
        <rFont val="Times New Roman"/>
        <family val="1"/>
        <charset val="204"/>
      </rPr>
      <t>Реализация дополнительных общеобразовательных программ в рамках федерального проекта «Современная школа» национального проекта «Образование»</t>
    </r>
  </si>
  <si>
    <r>
      <t xml:space="preserve">Основное мероприятие 8.  </t>
    </r>
    <r>
      <rPr>
        <sz val="8"/>
        <rFont val="Times New Roman"/>
        <family val="1"/>
        <charset val="204"/>
      </rPr>
      <t>Реализация дополнительных общеобразовательных программ в рамках федерального проекта «Успех каждого ребенка» национального проекта «Образование»</t>
    </r>
  </si>
  <si>
    <r>
      <t xml:space="preserve">Основное мероприятие 9.  </t>
    </r>
    <r>
      <rPr>
        <sz val="8"/>
        <rFont val="Times New Roman"/>
        <family val="1"/>
        <charset val="204"/>
      </rPr>
      <t xml:space="preserve">Обеспечение безопасности дорожного движения в Большереченском 
муниципальном районе Омской области
</t>
    </r>
  </si>
  <si>
    <r>
      <t xml:space="preserve">Основное мероприятие 10: </t>
    </r>
    <r>
      <rPr>
        <sz val="8"/>
        <rFont val="Times New Roman"/>
        <family val="1"/>
        <charset val="204"/>
      </rPr>
      <t>защита прав и интересов несовершеннолетних, в том числе детей-сирот и детей, оставшихся без попечения родителей, своевременное выявление ребенка, проживающего в семье и находящегося в ситуации, угрожающей его жизни и здоровью, организация профилактической и реабилитационной работы с ребенком и его семьей на начальной стадии возникновения конфликта</t>
    </r>
  </si>
  <si>
    <r>
      <t xml:space="preserve">Основное мероприятие 11.  </t>
    </r>
    <r>
      <rPr>
        <sz val="8"/>
        <rFont val="Times New Roman"/>
        <family val="1"/>
        <charset val="204"/>
      </rPr>
      <t>Создание доступной среды в рамках федерального проекта «Доступная среда»</t>
    </r>
  </si>
  <si>
    <r>
      <t xml:space="preserve">Основное мероприятие 12.  </t>
    </r>
    <r>
      <rPr>
        <sz val="8"/>
        <rFont val="Times New Roman"/>
        <family val="1"/>
        <charset val="204"/>
      </rPr>
      <t xml:space="preserve">Бесплатное горячее питаниеобучающихся,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r>
  </si>
</sst>
</file>

<file path=xl/styles.xml><?xml version="1.0" encoding="utf-8"?>
<styleSheet xmlns="http://schemas.openxmlformats.org/spreadsheetml/2006/main">
  <fonts count="10">
    <font>
      <sz val="11"/>
      <color theme="1"/>
      <name val="Calibri"/>
      <family val="2"/>
      <charset val="204"/>
      <scheme val="minor"/>
    </font>
    <font>
      <sz val="8"/>
      <name val="Times New Roman"/>
      <family val="1"/>
      <charset val="204"/>
    </font>
    <font>
      <b/>
      <sz val="8"/>
      <name val="Times New Roman"/>
      <family val="1"/>
      <charset val="204"/>
    </font>
    <font>
      <sz val="11"/>
      <name val="Calibri"/>
      <family val="2"/>
      <charset val="204"/>
      <scheme val="minor"/>
    </font>
    <font>
      <sz val="14"/>
      <name val="Times New Roman"/>
      <family val="1"/>
      <charset val="204"/>
    </font>
    <font>
      <i/>
      <sz val="8"/>
      <name val="Times New Roman"/>
      <family val="1"/>
      <charset val="204"/>
    </font>
    <font>
      <b/>
      <i/>
      <sz val="8"/>
      <name val="Times New Roman"/>
      <family val="1"/>
      <charset val="204"/>
    </font>
    <font>
      <sz val="11"/>
      <name val="Times New Roman"/>
      <family val="1"/>
      <charset val="204"/>
    </font>
    <font>
      <sz val="10"/>
      <name val="Times New Roman"/>
      <family val="1"/>
      <charset val="204"/>
    </font>
    <font>
      <sz val="10"/>
      <name val="Calibri"/>
      <family val="2"/>
      <charset val="204"/>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16">
    <xf numFmtId="0" fontId="0" fillId="0" borderId="0" xfId="0"/>
    <xf numFmtId="4"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0" fontId="1" fillId="0" borderId="3" xfId="0" applyFont="1" applyFill="1" applyBorder="1" applyAlignment="1">
      <alignment vertical="top" wrapText="1"/>
    </xf>
    <xf numFmtId="0" fontId="1" fillId="0" borderId="1"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vertical="center" wrapText="1"/>
    </xf>
    <xf numFmtId="0" fontId="1"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1" fillId="0" borderId="8" xfId="0" applyFont="1" applyFill="1" applyBorder="1" applyAlignment="1">
      <alignment vertical="center" wrapText="1"/>
    </xf>
    <xf numFmtId="0" fontId="1" fillId="0" borderId="9" xfId="0" applyFont="1" applyFill="1" applyBorder="1" applyAlignment="1">
      <alignment vertical="center" wrapText="1"/>
    </xf>
    <xf numFmtId="0" fontId="1" fillId="0" borderId="3" xfId="0" applyFont="1" applyFill="1" applyBorder="1" applyAlignment="1">
      <alignment vertical="center" wrapText="1"/>
    </xf>
    <xf numFmtId="0" fontId="1" fillId="0" borderId="8"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3" xfId="0" applyFont="1" applyFill="1" applyBorder="1" applyAlignment="1">
      <alignment horizontal="left" vertical="top" wrapText="1"/>
    </xf>
    <xf numFmtId="4" fontId="1" fillId="0" borderId="8" xfId="0" applyNumberFormat="1"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3" fillId="0" borderId="0" xfId="0" applyFont="1" applyFill="1"/>
    <xf numFmtId="0" fontId="4" fillId="0" borderId="0" xfId="0" applyFont="1" applyFill="1" applyAlignment="1">
      <alignment horizontal="right" wrapText="1"/>
    </xf>
    <xf numFmtId="0" fontId="3" fillId="0" borderId="0" xfId="0" applyFont="1" applyFill="1" applyAlignment="1">
      <alignment horizontal="right" wrapText="1"/>
    </xf>
    <xf numFmtId="0" fontId="4" fillId="0" borderId="0" xfId="0" applyFont="1" applyFill="1" applyAlignment="1">
      <alignment horizontal="center" vertical="center" wrapText="1"/>
    </xf>
    <xf numFmtId="0" fontId="3" fillId="0" borderId="0" xfId="0" applyFont="1" applyFill="1" applyAlignment="1"/>
    <xf numFmtId="0" fontId="4" fillId="0" borderId="0" xfId="0" applyFont="1" applyFill="1" applyAlignment="1">
      <alignment horizont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3" fillId="0" borderId="1" xfId="0" applyFont="1" applyFill="1" applyBorder="1" applyAlignment="1"/>
    <xf numFmtId="0" fontId="1" fillId="0" borderId="1" xfId="0" applyFont="1" applyFill="1" applyBorder="1" applyAlignment="1">
      <alignment vertical="center"/>
    </xf>
    <xf numFmtId="0" fontId="1" fillId="0" borderId="1" xfId="0" applyFont="1" applyFill="1" applyBorder="1" applyAlignment="1">
      <alignment horizontal="left"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textRotation="90" wrapText="1"/>
    </xf>
    <xf numFmtId="0" fontId="1" fillId="0" borderId="4" xfId="0" applyFont="1" applyFill="1" applyBorder="1" applyAlignment="1">
      <alignment horizontal="center" vertical="center"/>
    </xf>
    <xf numFmtId="0" fontId="1" fillId="0" borderId="0" xfId="0" applyFont="1" applyFill="1" applyBorder="1" applyAlignment="1">
      <alignment horizontal="center" vertical="center"/>
    </xf>
    <xf numFmtId="0" fontId="3" fillId="0" borderId="5" xfId="0" applyFont="1" applyFill="1" applyBorder="1" applyAlignment="1"/>
    <xf numFmtId="0" fontId="1" fillId="0" borderId="1" xfId="0" applyFont="1" applyFill="1" applyBorder="1" applyAlignment="1">
      <alignment horizontal="center" vertical="center" textRotation="90" wrapText="1"/>
    </xf>
    <xf numFmtId="0" fontId="3" fillId="0" borderId="1" xfId="0" applyFont="1" applyFill="1" applyBorder="1"/>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1" fillId="0" borderId="1" xfId="0" applyFont="1" applyFill="1" applyBorder="1" applyAlignment="1">
      <alignment horizontal="center" vertical="center" textRotation="90"/>
    </xf>
    <xf numFmtId="0" fontId="1" fillId="0" borderId="1" xfId="0" applyFont="1" applyFill="1" applyBorder="1" applyAlignment="1">
      <alignment vertical="center" textRotation="90"/>
    </xf>
    <xf numFmtId="0" fontId="1" fillId="0" borderId="4"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center"/>
    </xf>
    <xf numFmtId="49" fontId="1"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4" fontId="5"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3" fillId="0" borderId="9" xfId="0" applyFont="1" applyFill="1" applyBorder="1" applyAlignment="1">
      <alignment horizontal="left" vertical="top" wrapText="1"/>
    </xf>
    <xf numFmtId="49" fontId="1" fillId="0" borderId="8" xfId="0" applyNumberFormat="1" applyFont="1" applyFill="1" applyBorder="1" applyAlignment="1">
      <alignment horizontal="center" vertical="center" wrapText="1"/>
    </xf>
    <xf numFmtId="0" fontId="3" fillId="0" borderId="3" xfId="0" applyFont="1" applyFill="1" applyBorder="1" applyAlignment="1">
      <alignment horizontal="left" vertical="top" wrapText="1"/>
    </xf>
    <xf numFmtId="49" fontId="1" fillId="0" borderId="9"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8" xfId="0" applyFont="1" applyFill="1" applyBorder="1" applyAlignment="1">
      <alignment vertical="top" wrapText="1"/>
    </xf>
    <xf numFmtId="0" fontId="1" fillId="0" borderId="9" xfId="0" applyFont="1" applyFill="1" applyBorder="1" applyAlignment="1">
      <alignment vertical="top" wrapText="1"/>
    </xf>
    <xf numFmtId="0" fontId="1" fillId="0" borderId="3" xfId="0" applyFont="1" applyFill="1" applyBorder="1" applyAlignment="1">
      <alignment vertical="top" wrapText="1"/>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7" fillId="0" borderId="8" xfId="0" applyFont="1" applyFill="1" applyBorder="1" applyAlignment="1">
      <alignment horizontal="center" vertical="center"/>
    </xf>
    <xf numFmtId="0" fontId="1" fillId="0" borderId="8" xfId="0" applyFont="1" applyFill="1" applyBorder="1" applyAlignment="1">
      <alignment horizontal="center" vertical="center"/>
    </xf>
    <xf numFmtId="0" fontId="3" fillId="0" borderId="3" xfId="0" applyFont="1" applyFill="1" applyBorder="1" applyAlignment="1">
      <alignment vertical="center" wrapText="1"/>
    </xf>
    <xf numFmtId="0" fontId="3" fillId="0" borderId="3" xfId="0" applyFont="1" applyFill="1" applyBorder="1" applyAlignment="1">
      <alignment horizontal="center" vertical="center"/>
    </xf>
    <xf numFmtId="0" fontId="7" fillId="0" borderId="3"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8" xfId="0" applyFont="1" applyFill="1" applyBorder="1" applyAlignment="1">
      <alignment horizontal="left" vertical="center" wrapText="1"/>
    </xf>
    <xf numFmtId="0" fontId="3" fillId="0" borderId="1" xfId="0" applyFont="1" applyFill="1" applyBorder="1"/>
    <xf numFmtId="0" fontId="3" fillId="0" borderId="3" xfId="0" applyFont="1" applyFill="1" applyBorder="1"/>
    <xf numFmtId="0" fontId="3" fillId="0" borderId="9" xfId="0" applyFont="1" applyFill="1" applyBorder="1"/>
    <xf numFmtId="0" fontId="3" fillId="0" borderId="3"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9" fillId="0" borderId="12" xfId="0" applyFont="1" applyFill="1" applyBorder="1" applyAlignment="1">
      <alignment vertical="center" wrapText="1"/>
    </xf>
    <xf numFmtId="0" fontId="9" fillId="0" borderId="13" xfId="0" applyFont="1" applyFill="1" applyBorder="1" applyAlignment="1">
      <alignment vertical="center" wrapText="1"/>
    </xf>
    <xf numFmtId="0" fontId="8" fillId="0" borderId="1" xfId="0" applyFont="1" applyFill="1" applyBorder="1" applyAlignment="1">
      <alignment vertical="center" wrapText="1"/>
    </xf>
    <xf numFmtId="4" fontId="8" fillId="0" borderId="1" xfId="0"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9" fillId="0" borderId="0" xfId="0" applyFont="1" applyFill="1" applyAlignment="1">
      <alignment vertical="center" wrapText="1"/>
    </xf>
    <xf numFmtId="0" fontId="9" fillId="0" borderId="5" xfId="0" applyFont="1" applyFill="1" applyBorder="1" applyAlignment="1">
      <alignment vertical="center" wrapText="1"/>
    </xf>
    <xf numFmtId="0" fontId="8" fillId="0" borderId="3" xfId="0" applyFont="1" applyFill="1" applyBorder="1" applyAlignment="1">
      <alignment horizontal="center" vertical="center" wrapText="1"/>
    </xf>
    <xf numFmtId="0" fontId="8" fillId="0" borderId="11" xfId="0" applyFont="1" applyFill="1" applyBorder="1" applyAlignment="1">
      <alignment horizontal="left" vertical="center" wrapText="1"/>
    </xf>
    <xf numFmtId="0" fontId="9" fillId="0" borderId="14" xfId="0" applyFont="1" applyFill="1" applyBorder="1" applyAlignment="1">
      <alignment vertical="center" wrapText="1"/>
    </xf>
    <xf numFmtId="0" fontId="9" fillId="0" borderId="15" xfId="0" applyFont="1" applyFill="1" applyBorder="1" applyAlignment="1">
      <alignment vertical="center" wrapText="1"/>
    </xf>
    <xf numFmtId="4" fontId="1" fillId="0" borderId="1" xfId="0" applyNumberFormat="1" applyFont="1" applyFill="1" applyBorder="1" applyAlignment="1">
      <alignment vertic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AB298"/>
  <sheetViews>
    <sheetView tabSelected="1" workbookViewId="0">
      <selection activeCell="C2" sqref="C2"/>
    </sheetView>
  </sheetViews>
  <sheetFormatPr defaultRowHeight="15"/>
  <cols>
    <col min="1" max="1" width="6" customWidth="1"/>
    <col min="2" max="2" width="17.85546875" customWidth="1"/>
    <col min="3" max="3" width="7.28515625" customWidth="1"/>
    <col min="4" max="4" width="7" customWidth="1"/>
    <col min="5" max="5" width="12.140625" customWidth="1"/>
    <col min="6" max="6" width="20" customWidth="1"/>
    <col min="7" max="7" width="17.28515625" customWidth="1"/>
    <col min="8" max="8" width="14.42578125" customWidth="1"/>
    <col min="9" max="9" width="14.85546875" customWidth="1"/>
    <col min="10" max="10" width="13.85546875" customWidth="1"/>
    <col min="11" max="11" width="14" customWidth="1"/>
    <col min="12" max="12" width="13.7109375" customWidth="1"/>
    <col min="13" max="15" width="12.7109375" customWidth="1"/>
    <col min="16" max="16" width="17.28515625" customWidth="1"/>
    <col min="17" max="17" width="6.7109375" customWidth="1"/>
    <col min="18" max="18" width="8.140625" customWidth="1"/>
    <col min="19" max="19" width="7.28515625" customWidth="1"/>
    <col min="20" max="21" width="7" customWidth="1"/>
    <col min="22" max="23" width="7.7109375" customWidth="1"/>
    <col min="24" max="24" width="6.5703125" customWidth="1"/>
    <col min="25" max="25" width="7.5703125" customWidth="1"/>
    <col min="26" max="27" width="0" hidden="1" customWidth="1"/>
    <col min="28" max="28" width="7.42578125" customWidth="1"/>
  </cols>
  <sheetData>
    <row r="2" spans="1:28" ht="41.25" customHeight="1">
      <c r="A2" s="34"/>
      <c r="B2" s="34"/>
      <c r="C2" s="34"/>
      <c r="D2" s="34"/>
      <c r="E2" s="34"/>
      <c r="F2" s="34"/>
      <c r="G2" s="35"/>
      <c r="H2" s="36"/>
      <c r="I2" s="37" t="s">
        <v>231</v>
      </c>
      <c r="J2" s="37"/>
      <c r="K2" s="37"/>
      <c r="L2" s="37"/>
      <c r="M2" s="37"/>
      <c r="N2" s="37"/>
      <c r="O2" s="38"/>
      <c r="P2" s="34"/>
      <c r="Q2" s="34"/>
      <c r="R2" s="34"/>
      <c r="S2" s="34"/>
      <c r="T2" s="34"/>
      <c r="U2" s="34"/>
      <c r="V2" s="34"/>
      <c r="W2" s="34"/>
      <c r="X2" s="34"/>
      <c r="Y2" s="34"/>
      <c r="Z2" s="34"/>
      <c r="AA2" s="34"/>
      <c r="AB2" s="34"/>
    </row>
    <row r="3" spans="1:28" ht="24.75" customHeight="1">
      <c r="A3" s="39" t="s">
        <v>232</v>
      </c>
      <c r="B3" s="39"/>
      <c r="C3" s="39"/>
      <c r="D3" s="39"/>
      <c r="E3" s="39"/>
      <c r="F3" s="39"/>
      <c r="G3" s="39"/>
      <c r="H3" s="39"/>
      <c r="I3" s="39"/>
      <c r="J3" s="39"/>
      <c r="K3" s="39"/>
      <c r="L3" s="39"/>
      <c r="M3" s="39"/>
      <c r="N3" s="39"/>
      <c r="O3" s="34"/>
      <c r="P3" s="34"/>
      <c r="Q3" s="34"/>
      <c r="R3" s="34"/>
      <c r="S3" s="34"/>
      <c r="T3" s="34"/>
      <c r="U3" s="34"/>
      <c r="V3" s="34"/>
      <c r="W3" s="34"/>
      <c r="X3" s="34"/>
      <c r="Y3" s="34"/>
      <c r="Z3" s="34"/>
      <c r="AA3" s="34"/>
      <c r="AB3" s="34"/>
    </row>
    <row r="4" spans="1:28">
      <c r="A4" s="16" t="s">
        <v>0</v>
      </c>
      <c r="B4" s="40" t="s">
        <v>1</v>
      </c>
      <c r="C4" s="27" t="s">
        <v>2</v>
      </c>
      <c r="D4" s="41"/>
      <c r="E4" s="16" t="s">
        <v>3</v>
      </c>
      <c r="F4" s="41" t="s">
        <v>4</v>
      </c>
      <c r="G4" s="41"/>
      <c r="H4" s="41"/>
      <c r="I4" s="41"/>
      <c r="J4" s="41"/>
      <c r="K4" s="41"/>
      <c r="L4" s="41"/>
      <c r="M4" s="41"/>
      <c r="N4" s="41"/>
      <c r="O4" s="42"/>
      <c r="P4" s="27" t="s">
        <v>5</v>
      </c>
      <c r="Q4" s="41"/>
      <c r="R4" s="41"/>
      <c r="S4" s="41"/>
      <c r="T4" s="41"/>
      <c r="U4" s="41"/>
      <c r="V4" s="41"/>
      <c r="W4" s="41"/>
      <c r="X4" s="41"/>
      <c r="Y4" s="41"/>
      <c r="Z4" s="43"/>
      <c r="AA4" s="43"/>
      <c r="AB4" s="43"/>
    </row>
    <row r="5" spans="1:28">
      <c r="A5" s="44"/>
      <c r="B5" s="45"/>
      <c r="C5" s="16" t="s">
        <v>6</v>
      </c>
      <c r="D5" s="16" t="s">
        <v>7</v>
      </c>
      <c r="E5" s="16"/>
      <c r="F5" s="16" t="s">
        <v>8</v>
      </c>
      <c r="G5" s="41" t="s">
        <v>9</v>
      </c>
      <c r="H5" s="41"/>
      <c r="I5" s="41"/>
      <c r="J5" s="41"/>
      <c r="K5" s="41"/>
      <c r="L5" s="41"/>
      <c r="M5" s="41"/>
      <c r="N5" s="41"/>
      <c r="O5" s="46"/>
      <c r="P5" s="14" t="s">
        <v>10</v>
      </c>
      <c r="Q5" s="47" t="s">
        <v>11</v>
      </c>
      <c r="R5" s="48" t="s">
        <v>12</v>
      </c>
      <c r="S5" s="49"/>
      <c r="T5" s="49"/>
      <c r="U5" s="49"/>
      <c r="V5" s="49"/>
      <c r="W5" s="49"/>
      <c r="X5" s="49"/>
      <c r="Y5" s="49"/>
      <c r="Z5" s="38"/>
      <c r="AA5" s="38"/>
      <c r="AB5" s="50"/>
    </row>
    <row r="6" spans="1:28">
      <c r="A6" s="44"/>
      <c r="B6" s="45"/>
      <c r="C6" s="16"/>
      <c r="D6" s="16"/>
      <c r="E6" s="16"/>
      <c r="F6" s="16"/>
      <c r="G6" s="46"/>
      <c r="H6" s="46"/>
      <c r="I6" s="46"/>
      <c r="J6" s="46"/>
      <c r="K6" s="46"/>
      <c r="L6" s="46"/>
      <c r="M6" s="46"/>
      <c r="N6" s="46"/>
      <c r="O6" s="46"/>
      <c r="P6" s="27"/>
      <c r="Q6" s="51"/>
      <c r="R6" s="46"/>
      <c r="S6" s="46"/>
      <c r="T6" s="46"/>
      <c r="U6" s="46"/>
      <c r="V6" s="46"/>
      <c r="W6" s="46"/>
      <c r="X6" s="46"/>
      <c r="Y6" s="46"/>
      <c r="Z6" s="34"/>
      <c r="AA6" s="34"/>
      <c r="AB6" s="52"/>
    </row>
    <row r="7" spans="1:28">
      <c r="A7" s="44"/>
      <c r="B7" s="45"/>
      <c r="C7" s="16"/>
      <c r="D7" s="16"/>
      <c r="E7" s="44"/>
      <c r="F7" s="44"/>
      <c r="G7" s="16" t="s">
        <v>13</v>
      </c>
      <c r="H7" s="53" t="s">
        <v>14</v>
      </c>
      <c r="I7" s="54"/>
      <c r="J7" s="54"/>
      <c r="K7" s="54"/>
      <c r="L7" s="54"/>
      <c r="M7" s="54"/>
      <c r="N7" s="54"/>
      <c r="O7" s="55"/>
      <c r="P7" s="41"/>
      <c r="Q7" s="56"/>
      <c r="R7" s="57" t="s">
        <v>13</v>
      </c>
      <c r="S7" s="58" t="s">
        <v>14</v>
      </c>
      <c r="T7" s="49"/>
      <c r="U7" s="49"/>
      <c r="V7" s="49"/>
      <c r="W7" s="49"/>
      <c r="X7" s="49"/>
      <c r="Y7" s="49"/>
      <c r="Z7" s="38"/>
      <c r="AA7" s="38"/>
      <c r="AB7" s="50"/>
    </row>
    <row r="8" spans="1:28">
      <c r="A8" s="44"/>
      <c r="B8" s="45"/>
      <c r="C8" s="16"/>
      <c r="D8" s="16"/>
      <c r="E8" s="44"/>
      <c r="F8" s="44"/>
      <c r="G8" s="44"/>
      <c r="H8" s="46">
        <v>2020</v>
      </c>
      <c r="I8" s="46">
        <v>2021</v>
      </c>
      <c r="J8" s="46">
        <v>2022</v>
      </c>
      <c r="K8" s="46">
        <v>2023</v>
      </c>
      <c r="L8" s="46">
        <v>2024</v>
      </c>
      <c r="M8" s="46">
        <v>2025</v>
      </c>
      <c r="N8" s="46">
        <v>2026</v>
      </c>
      <c r="O8" s="46">
        <v>2027</v>
      </c>
      <c r="P8" s="41"/>
      <c r="Q8" s="56"/>
      <c r="R8" s="57"/>
      <c r="S8" s="59">
        <v>2020</v>
      </c>
      <c r="T8" s="59">
        <v>2021</v>
      </c>
      <c r="U8" s="59">
        <v>2022</v>
      </c>
      <c r="V8" s="59">
        <v>2023</v>
      </c>
      <c r="W8" s="59">
        <v>2024</v>
      </c>
      <c r="X8" s="59">
        <v>2025</v>
      </c>
      <c r="Y8" s="59">
        <v>2026</v>
      </c>
      <c r="Z8" s="34"/>
      <c r="AA8" s="34"/>
      <c r="AB8" s="59">
        <v>2027</v>
      </c>
    </row>
    <row r="9" spans="1:28">
      <c r="A9" s="60">
        <v>1</v>
      </c>
      <c r="B9" s="60">
        <v>2</v>
      </c>
      <c r="C9" s="60">
        <v>3</v>
      </c>
      <c r="D9" s="60">
        <v>4</v>
      </c>
      <c r="E9" s="60">
        <v>5</v>
      </c>
      <c r="F9" s="60">
        <v>6</v>
      </c>
      <c r="G9" s="60">
        <v>7</v>
      </c>
      <c r="H9" s="60">
        <v>8</v>
      </c>
      <c r="I9" s="60">
        <v>9</v>
      </c>
      <c r="J9" s="60">
        <v>10</v>
      </c>
      <c r="K9" s="60">
        <v>11</v>
      </c>
      <c r="L9" s="60">
        <v>12</v>
      </c>
      <c r="M9" s="60">
        <v>13</v>
      </c>
      <c r="N9" s="60">
        <v>14</v>
      </c>
      <c r="O9" s="61" t="s">
        <v>15</v>
      </c>
      <c r="P9" s="60">
        <v>16</v>
      </c>
      <c r="Q9" s="60">
        <v>17</v>
      </c>
      <c r="R9" s="60">
        <v>18</v>
      </c>
      <c r="S9" s="60">
        <v>19</v>
      </c>
      <c r="T9" s="60">
        <v>20</v>
      </c>
      <c r="U9" s="60">
        <v>21</v>
      </c>
      <c r="V9" s="60">
        <v>22</v>
      </c>
      <c r="W9" s="60">
        <v>23</v>
      </c>
      <c r="X9" s="60">
        <v>24</v>
      </c>
      <c r="Y9" s="60">
        <v>25</v>
      </c>
      <c r="Z9" s="34"/>
      <c r="AA9" s="34"/>
      <c r="AB9" s="60">
        <v>26</v>
      </c>
    </row>
    <row r="10" spans="1:28" ht="146.25">
      <c r="A10" s="62">
        <v>3</v>
      </c>
      <c r="B10" s="63" t="s">
        <v>17</v>
      </c>
      <c r="C10" s="64">
        <v>2020</v>
      </c>
      <c r="D10" s="64">
        <v>2027</v>
      </c>
      <c r="E10" s="65" t="s">
        <v>18</v>
      </c>
      <c r="F10" s="64" t="s">
        <v>16</v>
      </c>
      <c r="G10" s="66" t="s">
        <v>16</v>
      </c>
      <c r="H10" s="66" t="s">
        <v>16</v>
      </c>
      <c r="I10" s="66" t="s">
        <v>16</v>
      </c>
      <c r="J10" s="66" t="s">
        <v>16</v>
      </c>
      <c r="K10" s="66" t="s">
        <v>16</v>
      </c>
      <c r="L10" s="66" t="s">
        <v>16</v>
      </c>
      <c r="M10" s="66" t="s">
        <v>16</v>
      </c>
      <c r="N10" s="67" t="s">
        <v>16</v>
      </c>
      <c r="O10" s="67"/>
      <c r="P10" s="64" t="s">
        <v>16</v>
      </c>
      <c r="Q10" s="64" t="s">
        <v>16</v>
      </c>
      <c r="R10" s="64" t="s">
        <v>16</v>
      </c>
      <c r="S10" s="64" t="s">
        <v>16</v>
      </c>
      <c r="T10" s="64" t="s">
        <v>16</v>
      </c>
      <c r="U10" s="64" t="s">
        <v>16</v>
      </c>
      <c r="V10" s="64" t="s">
        <v>16</v>
      </c>
      <c r="W10" s="64" t="s">
        <v>16</v>
      </c>
      <c r="X10" s="64" t="s">
        <v>16</v>
      </c>
      <c r="Y10" s="64" t="s">
        <v>16</v>
      </c>
      <c r="Z10" s="34"/>
      <c r="AA10" s="34"/>
      <c r="AB10" s="68"/>
    </row>
    <row r="11" spans="1:28" ht="22.5">
      <c r="A11" s="12">
        <v>4</v>
      </c>
      <c r="B11" s="28" t="s">
        <v>233</v>
      </c>
      <c r="C11" s="12" t="s">
        <v>16</v>
      </c>
      <c r="D11" s="12" t="s">
        <v>16</v>
      </c>
      <c r="E11" s="16" t="s">
        <v>19</v>
      </c>
      <c r="F11" s="11" t="s">
        <v>20</v>
      </c>
      <c r="G11" s="1">
        <f>H11+I11+J11+K11+L11+M11+N11+O11</f>
        <v>894692477.32999992</v>
      </c>
      <c r="H11" s="1">
        <f>H12+H13</f>
        <v>72449829.530000001</v>
      </c>
      <c r="I11" s="1">
        <f t="shared" ref="I11:O11" si="0">I12+I13</f>
        <v>81701161.719999999</v>
      </c>
      <c r="J11" s="1">
        <f t="shared" si="0"/>
        <v>94080864.899999991</v>
      </c>
      <c r="K11" s="1">
        <f t="shared" si="0"/>
        <v>107891005.90000001</v>
      </c>
      <c r="L11" s="1">
        <f t="shared" si="0"/>
        <v>125267993.40000001</v>
      </c>
      <c r="M11" s="1">
        <f t="shared" si="0"/>
        <v>140534924.59999999</v>
      </c>
      <c r="N11" s="1">
        <f t="shared" si="0"/>
        <v>136367349.13999999</v>
      </c>
      <c r="O11" s="1">
        <f t="shared" si="0"/>
        <v>136399348.13999999</v>
      </c>
      <c r="P11" s="69" t="s">
        <v>16</v>
      </c>
      <c r="Q11" s="69" t="s">
        <v>16</v>
      </c>
      <c r="R11" s="69" t="s">
        <v>16</v>
      </c>
      <c r="S11" s="69" t="s">
        <v>16</v>
      </c>
      <c r="T11" s="69" t="s">
        <v>16</v>
      </c>
      <c r="U11" s="69" t="s">
        <v>16</v>
      </c>
      <c r="V11" s="69" t="s">
        <v>16</v>
      </c>
      <c r="W11" s="69" t="s">
        <v>16</v>
      </c>
      <c r="X11" s="69" t="s">
        <v>16</v>
      </c>
      <c r="Y11" s="69" t="s">
        <v>16</v>
      </c>
      <c r="Z11" s="34"/>
      <c r="AA11" s="34"/>
      <c r="AB11" s="69" t="s">
        <v>16</v>
      </c>
    </row>
    <row r="12" spans="1:28" ht="56.25">
      <c r="A12" s="13"/>
      <c r="B12" s="23"/>
      <c r="C12" s="13"/>
      <c r="D12" s="13"/>
      <c r="E12" s="16"/>
      <c r="F12" s="11" t="s">
        <v>21</v>
      </c>
      <c r="G12" s="1">
        <f>H12+I12+J12+K12+L12+M12+N12+O12</f>
        <v>392291902.14999998</v>
      </c>
      <c r="H12" s="1">
        <f>H15+H18+H21+H24+H27+H30+H33+H36</f>
        <v>30954868.530000001</v>
      </c>
      <c r="I12" s="1">
        <f t="shared" ref="I12:O13" si="1">I15+I18+I21+I24+I27+I30+I33+I36</f>
        <v>35734396.43</v>
      </c>
      <c r="J12" s="1">
        <f t="shared" si="1"/>
        <v>42030809.459999993</v>
      </c>
      <c r="K12" s="1">
        <f t="shared" si="1"/>
        <v>49563961.900000006</v>
      </c>
      <c r="L12" s="1">
        <f>L15+L18+L21+L24+L27+L30+L33+L36+L39</f>
        <v>60133224.949999996</v>
      </c>
      <c r="M12" s="1">
        <f t="shared" si="1"/>
        <v>66048132.600000001</v>
      </c>
      <c r="N12" s="1">
        <f t="shared" si="1"/>
        <v>53913254.140000001</v>
      </c>
      <c r="O12" s="1">
        <f t="shared" si="1"/>
        <v>53913254.140000001</v>
      </c>
      <c r="P12" s="69"/>
      <c r="Q12" s="69"/>
      <c r="R12" s="69"/>
      <c r="S12" s="69"/>
      <c r="T12" s="69"/>
      <c r="U12" s="69"/>
      <c r="V12" s="69"/>
      <c r="W12" s="69"/>
      <c r="X12" s="69"/>
      <c r="Y12" s="69"/>
      <c r="Z12" s="34"/>
      <c r="AA12" s="34"/>
      <c r="AB12" s="69"/>
    </row>
    <row r="13" spans="1:28" ht="33.75">
      <c r="A13" s="14"/>
      <c r="B13" s="24"/>
      <c r="C13" s="14"/>
      <c r="D13" s="14"/>
      <c r="E13" s="16"/>
      <c r="F13" s="11" t="s">
        <v>22</v>
      </c>
      <c r="G13" s="1">
        <f>H13+I13+J13+K13+L13+M13+N13+O13</f>
        <v>502400575.18000001</v>
      </c>
      <c r="H13" s="1">
        <f>H16+H19+H22+H25+H28+H31+H34+H37</f>
        <v>41494961</v>
      </c>
      <c r="I13" s="1">
        <f t="shared" si="1"/>
        <v>45966765.289999999</v>
      </c>
      <c r="J13" s="1">
        <f t="shared" si="1"/>
        <v>52050055.439999998</v>
      </c>
      <c r="K13" s="1">
        <f t="shared" si="1"/>
        <v>58327044</v>
      </c>
      <c r="L13" s="1">
        <f>L16+L19+L22+L25+L28+L31+L34+L37+L40</f>
        <v>65134768.450000003</v>
      </c>
      <c r="M13" s="1">
        <f t="shared" si="1"/>
        <v>74486792</v>
      </c>
      <c r="N13" s="1">
        <f t="shared" si="1"/>
        <v>82454095</v>
      </c>
      <c r="O13" s="1">
        <f t="shared" si="1"/>
        <v>82486094</v>
      </c>
      <c r="P13" s="69"/>
      <c r="Q13" s="69"/>
      <c r="R13" s="69"/>
      <c r="S13" s="69"/>
      <c r="T13" s="69"/>
      <c r="U13" s="69"/>
      <c r="V13" s="69"/>
      <c r="W13" s="69"/>
      <c r="X13" s="69"/>
      <c r="Y13" s="69"/>
      <c r="Z13" s="34"/>
      <c r="AA13" s="34"/>
      <c r="AB13" s="69"/>
    </row>
    <row r="14" spans="1:28" ht="22.5">
      <c r="A14" s="12">
        <v>5</v>
      </c>
      <c r="B14" s="22" t="s">
        <v>23</v>
      </c>
      <c r="C14" s="12">
        <v>2020</v>
      </c>
      <c r="D14" s="12">
        <v>2027</v>
      </c>
      <c r="E14" s="16" t="s">
        <v>19</v>
      </c>
      <c r="F14" s="11" t="s">
        <v>20</v>
      </c>
      <c r="G14" s="1">
        <f t="shared" ref="G14:G57" si="2">H14+I14+J14+K14+L14+M14+N14+O14</f>
        <v>497917889.28999996</v>
      </c>
      <c r="H14" s="1">
        <f t="shared" ref="H14:O14" si="3">H15+H16</f>
        <v>40709961</v>
      </c>
      <c r="I14" s="1">
        <f t="shared" si="3"/>
        <v>44575053.289999999</v>
      </c>
      <c r="J14" s="1">
        <f t="shared" si="3"/>
        <v>51508767</v>
      </c>
      <c r="K14" s="1">
        <f t="shared" si="3"/>
        <v>57968544</v>
      </c>
      <c r="L14" s="1">
        <f t="shared" si="3"/>
        <v>64827596</v>
      </c>
      <c r="M14" s="1">
        <f t="shared" si="3"/>
        <v>74191688</v>
      </c>
      <c r="N14" s="1">
        <f t="shared" si="3"/>
        <v>82060020</v>
      </c>
      <c r="O14" s="1">
        <f t="shared" si="3"/>
        <v>82076260</v>
      </c>
      <c r="P14" s="22" t="s">
        <v>24</v>
      </c>
      <c r="Q14" s="12" t="s">
        <v>25</v>
      </c>
      <c r="R14" s="12" t="s">
        <v>16</v>
      </c>
      <c r="S14" s="12">
        <v>100</v>
      </c>
      <c r="T14" s="12">
        <v>100</v>
      </c>
      <c r="U14" s="12">
        <v>100</v>
      </c>
      <c r="V14" s="12">
        <v>100</v>
      </c>
      <c r="W14" s="12">
        <v>100</v>
      </c>
      <c r="X14" s="12">
        <v>100</v>
      </c>
      <c r="Y14" s="12">
        <v>100</v>
      </c>
      <c r="Z14" s="34"/>
      <c r="AA14" s="34"/>
      <c r="AB14" s="12">
        <v>100</v>
      </c>
    </row>
    <row r="15" spans="1:28" ht="56.25">
      <c r="A15" s="13"/>
      <c r="B15" s="23"/>
      <c r="C15" s="13"/>
      <c r="D15" s="13"/>
      <c r="E15" s="16"/>
      <c r="F15" s="11" t="s">
        <v>26</v>
      </c>
      <c r="G15" s="1">
        <f t="shared" si="2"/>
        <v>0</v>
      </c>
      <c r="H15" s="1">
        <v>0</v>
      </c>
      <c r="I15" s="1">
        <v>0</v>
      </c>
      <c r="J15" s="1">
        <v>0</v>
      </c>
      <c r="K15" s="1">
        <v>0</v>
      </c>
      <c r="L15" s="1">
        <v>0</v>
      </c>
      <c r="M15" s="1">
        <v>0</v>
      </c>
      <c r="N15" s="1">
        <v>0</v>
      </c>
      <c r="O15" s="1">
        <v>0</v>
      </c>
      <c r="P15" s="23"/>
      <c r="Q15" s="13"/>
      <c r="R15" s="13"/>
      <c r="S15" s="13"/>
      <c r="T15" s="13"/>
      <c r="U15" s="13"/>
      <c r="V15" s="13"/>
      <c r="W15" s="13"/>
      <c r="X15" s="13"/>
      <c r="Y15" s="13"/>
      <c r="Z15" s="34"/>
      <c r="AA15" s="34"/>
      <c r="AB15" s="13"/>
    </row>
    <row r="16" spans="1:28" ht="33.75">
      <c r="A16" s="14"/>
      <c r="B16" s="24"/>
      <c r="C16" s="14"/>
      <c r="D16" s="14"/>
      <c r="E16" s="16"/>
      <c r="F16" s="11" t="s">
        <v>22</v>
      </c>
      <c r="G16" s="1">
        <f t="shared" si="2"/>
        <v>497917889.28999996</v>
      </c>
      <c r="H16" s="1">
        <v>40709961</v>
      </c>
      <c r="I16" s="1">
        <v>44575053.289999999</v>
      </c>
      <c r="J16" s="1">
        <v>51508767</v>
      </c>
      <c r="K16" s="1">
        <v>57968544</v>
      </c>
      <c r="L16" s="1">
        <v>64827596</v>
      </c>
      <c r="M16" s="1">
        <v>74191688</v>
      </c>
      <c r="N16" s="1">
        <v>82060020</v>
      </c>
      <c r="O16" s="1">
        <v>82076260</v>
      </c>
      <c r="P16" s="24"/>
      <c r="Q16" s="14"/>
      <c r="R16" s="14"/>
      <c r="S16" s="14"/>
      <c r="T16" s="14"/>
      <c r="U16" s="14"/>
      <c r="V16" s="14"/>
      <c r="W16" s="14"/>
      <c r="X16" s="14"/>
      <c r="Y16" s="14"/>
      <c r="Z16" s="34"/>
      <c r="AA16" s="34"/>
      <c r="AB16" s="14"/>
    </row>
    <row r="17" spans="1:28" ht="22.5">
      <c r="A17" s="12">
        <v>6</v>
      </c>
      <c r="B17" s="22" t="s">
        <v>27</v>
      </c>
      <c r="C17" s="12">
        <v>2020</v>
      </c>
      <c r="D17" s="27">
        <v>2027</v>
      </c>
      <c r="E17" s="16" t="s">
        <v>19</v>
      </c>
      <c r="F17" s="11" t="s">
        <v>20</v>
      </c>
      <c r="G17" s="1">
        <f t="shared" si="2"/>
        <v>351521300.16999996</v>
      </c>
      <c r="H17" s="1">
        <f>H18+H19</f>
        <v>30427911.030000001</v>
      </c>
      <c r="I17" s="1">
        <f t="shared" ref="I17:O17" si="4">I18+I19</f>
        <v>30741036.489999998</v>
      </c>
      <c r="J17" s="1">
        <f t="shared" si="4"/>
        <v>36073147.049999997</v>
      </c>
      <c r="K17" s="1">
        <f t="shared" si="4"/>
        <v>42924906.740000002</v>
      </c>
      <c r="L17" s="1">
        <f t="shared" si="4"/>
        <v>54178925.439999998</v>
      </c>
      <c r="M17" s="1">
        <f t="shared" si="4"/>
        <v>56770585.140000001</v>
      </c>
      <c r="N17" s="1">
        <f t="shared" si="4"/>
        <v>50202394.140000001</v>
      </c>
      <c r="O17" s="1">
        <f t="shared" si="4"/>
        <v>50202394.140000001</v>
      </c>
      <c r="P17" s="22" t="s">
        <v>28</v>
      </c>
      <c r="Q17" s="12" t="s">
        <v>25</v>
      </c>
      <c r="R17" s="12" t="s">
        <v>16</v>
      </c>
      <c r="S17" s="12">
        <v>67</v>
      </c>
      <c r="T17" s="12">
        <v>84</v>
      </c>
      <c r="U17" s="12">
        <v>100</v>
      </c>
      <c r="V17" s="12">
        <v>100</v>
      </c>
      <c r="W17" s="12">
        <v>100</v>
      </c>
      <c r="X17" s="12">
        <v>100</v>
      </c>
      <c r="Y17" s="12">
        <v>100</v>
      </c>
      <c r="Z17" s="34"/>
      <c r="AA17" s="34"/>
      <c r="AB17" s="12">
        <v>100</v>
      </c>
    </row>
    <row r="18" spans="1:28" ht="56.25">
      <c r="A18" s="13"/>
      <c r="B18" s="23"/>
      <c r="C18" s="13"/>
      <c r="D18" s="27"/>
      <c r="E18" s="16"/>
      <c r="F18" s="11" t="s">
        <v>21</v>
      </c>
      <c r="G18" s="1">
        <f t="shared" si="2"/>
        <v>351521300.16999996</v>
      </c>
      <c r="H18" s="1">
        <v>30427911.030000001</v>
      </c>
      <c r="I18" s="1">
        <v>30741036.489999998</v>
      </c>
      <c r="J18" s="1">
        <v>36073147.049999997</v>
      </c>
      <c r="K18" s="1">
        <v>42924906.740000002</v>
      </c>
      <c r="L18" s="1">
        <v>54178925.439999998</v>
      </c>
      <c r="M18" s="1">
        <v>56770585.140000001</v>
      </c>
      <c r="N18" s="1">
        <v>50202394.140000001</v>
      </c>
      <c r="O18" s="1">
        <v>50202394.140000001</v>
      </c>
      <c r="P18" s="23"/>
      <c r="Q18" s="13"/>
      <c r="R18" s="13"/>
      <c r="S18" s="13"/>
      <c r="T18" s="13"/>
      <c r="U18" s="13"/>
      <c r="V18" s="13"/>
      <c r="W18" s="13"/>
      <c r="X18" s="13"/>
      <c r="Y18" s="13"/>
      <c r="Z18" s="34"/>
      <c r="AA18" s="34"/>
      <c r="AB18" s="13"/>
    </row>
    <row r="19" spans="1:28" ht="33.75">
      <c r="A19" s="14"/>
      <c r="B19" s="24"/>
      <c r="C19" s="14"/>
      <c r="D19" s="27"/>
      <c r="E19" s="16"/>
      <c r="F19" s="11" t="s">
        <v>22</v>
      </c>
      <c r="G19" s="1">
        <f t="shared" si="2"/>
        <v>0</v>
      </c>
      <c r="H19" s="1">
        <v>0</v>
      </c>
      <c r="I19" s="1">
        <v>0</v>
      </c>
      <c r="J19" s="1">
        <v>0</v>
      </c>
      <c r="K19" s="1">
        <v>0</v>
      </c>
      <c r="L19" s="1">
        <v>0</v>
      </c>
      <c r="M19" s="1">
        <v>0</v>
      </c>
      <c r="N19" s="1">
        <v>0</v>
      </c>
      <c r="O19" s="1">
        <v>0</v>
      </c>
      <c r="P19" s="24"/>
      <c r="Q19" s="14"/>
      <c r="R19" s="14"/>
      <c r="S19" s="14"/>
      <c r="T19" s="14"/>
      <c r="U19" s="14"/>
      <c r="V19" s="14"/>
      <c r="W19" s="14"/>
      <c r="X19" s="14"/>
      <c r="Y19" s="14"/>
      <c r="Z19" s="34"/>
      <c r="AA19" s="34"/>
      <c r="AB19" s="14"/>
    </row>
    <row r="20" spans="1:28" ht="22.5">
      <c r="A20" s="12">
        <v>7</v>
      </c>
      <c r="B20" s="22" t="s">
        <v>29</v>
      </c>
      <c r="C20" s="12">
        <v>2020</v>
      </c>
      <c r="D20" s="12">
        <v>2027</v>
      </c>
      <c r="E20" s="16" t="s">
        <v>19</v>
      </c>
      <c r="F20" s="11" t="s">
        <v>20</v>
      </c>
      <c r="G20" s="1">
        <f t="shared" si="2"/>
        <v>3680513.44</v>
      </c>
      <c r="H20" s="1">
        <f t="shared" ref="H20:O20" si="5">H21+H22</f>
        <v>785000</v>
      </c>
      <c r="I20" s="1">
        <f t="shared" si="5"/>
        <v>641712</v>
      </c>
      <c r="J20" s="1">
        <f t="shared" si="5"/>
        <v>541288.43999999994</v>
      </c>
      <c r="K20" s="1">
        <f t="shared" si="5"/>
        <v>358500</v>
      </c>
      <c r="L20" s="1">
        <f t="shared" si="5"/>
        <v>255000</v>
      </c>
      <c r="M20" s="1">
        <f t="shared" si="5"/>
        <v>295104</v>
      </c>
      <c r="N20" s="1">
        <f t="shared" si="5"/>
        <v>394075</v>
      </c>
      <c r="O20" s="1">
        <f t="shared" si="5"/>
        <v>409834</v>
      </c>
      <c r="P20" s="22" t="s">
        <v>30</v>
      </c>
      <c r="Q20" s="12" t="s">
        <v>25</v>
      </c>
      <c r="R20" s="12" t="s">
        <v>16</v>
      </c>
      <c r="S20" s="12">
        <v>100</v>
      </c>
      <c r="T20" s="12">
        <v>100</v>
      </c>
      <c r="U20" s="12">
        <v>100</v>
      </c>
      <c r="V20" s="12">
        <v>100</v>
      </c>
      <c r="W20" s="12">
        <v>100</v>
      </c>
      <c r="X20" s="12">
        <v>100</v>
      </c>
      <c r="Y20" s="12">
        <v>100</v>
      </c>
      <c r="Z20" s="34"/>
      <c r="AA20" s="34"/>
      <c r="AB20" s="12">
        <v>100</v>
      </c>
    </row>
    <row r="21" spans="1:28" ht="56.25">
      <c r="A21" s="13"/>
      <c r="B21" s="23"/>
      <c r="C21" s="13"/>
      <c r="D21" s="13"/>
      <c r="E21" s="16"/>
      <c r="F21" s="11" t="s">
        <v>21</v>
      </c>
      <c r="G21" s="1">
        <f t="shared" si="2"/>
        <v>0</v>
      </c>
      <c r="H21" s="1">
        <v>0</v>
      </c>
      <c r="I21" s="1">
        <v>0</v>
      </c>
      <c r="J21" s="1">
        <v>0</v>
      </c>
      <c r="K21" s="1">
        <v>0</v>
      </c>
      <c r="L21" s="1">
        <v>0</v>
      </c>
      <c r="M21" s="1">
        <v>0</v>
      </c>
      <c r="N21" s="1">
        <v>0</v>
      </c>
      <c r="O21" s="1">
        <v>0</v>
      </c>
      <c r="P21" s="23"/>
      <c r="Q21" s="13"/>
      <c r="R21" s="13"/>
      <c r="S21" s="13"/>
      <c r="T21" s="13"/>
      <c r="U21" s="13"/>
      <c r="V21" s="13"/>
      <c r="W21" s="13"/>
      <c r="X21" s="13"/>
      <c r="Y21" s="13"/>
      <c r="Z21" s="34"/>
      <c r="AA21" s="34"/>
      <c r="AB21" s="13"/>
    </row>
    <row r="22" spans="1:28" ht="33.75">
      <c r="A22" s="14"/>
      <c r="B22" s="24"/>
      <c r="C22" s="14"/>
      <c r="D22" s="14"/>
      <c r="E22" s="16"/>
      <c r="F22" s="11" t="s">
        <v>22</v>
      </c>
      <c r="G22" s="1">
        <f t="shared" si="2"/>
        <v>3680513.44</v>
      </c>
      <c r="H22" s="1">
        <v>785000</v>
      </c>
      <c r="I22" s="1">
        <v>641712</v>
      </c>
      <c r="J22" s="1">
        <v>541288.43999999994</v>
      </c>
      <c r="K22" s="1">
        <v>358500</v>
      </c>
      <c r="L22" s="1">
        <v>255000</v>
      </c>
      <c r="M22" s="1">
        <v>295104</v>
      </c>
      <c r="N22" s="1">
        <v>394075</v>
      </c>
      <c r="O22" s="1">
        <v>409834</v>
      </c>
      <c r="P22" s="24"/>
      <c r="Q22" s="14"/>
      <c r="R22" s="14"/>
      <c r="S22" s="14"/>
      <c r="T22" s="14"/>
      <c r="U22" s="14"/>
      <c r="V22" s="14"/>
      <c r="W22" s="14"/>
      <c r="X22" s="14"/>
      <c r="Y22" s="14"/>
      <c r="Z22" s="34"/>
      <c r="AA22" s="34"/>
      <c r="AB22" s="14"/>
    </row>
    <row r="23" spans="1:28" ht="22.5">
      <c r="A23" s="12">
        <v>8</v>
      </c>
      <c r="B23" s="22" t="s">
        <v>31</v>
      </c>
      <c r="C23" s="12">
        <v>2020</v>
      </c>
      <c r="D23" s="12">
        <v>2027</v>
      </c>
      <c r="E23" s="16" t="s">
        <v>19</v>
      </c>
      <c r="F23" s="11" t="s">
        <v>20</v>
      </c>
      <c r="G23" s="1">
        <f t="shared" si="2"/>
        <v>81100</v>
      </c>
      <c r="H23" s="1">
        <f>H24+H25</f>
        <v>0</v>
      </c>
      <c r="I23" s="1">
        <f t="shared" ref="I23:O23" si="6">I24+I25</f>
        <v>0</v>
      </c>
      <c r="J23" s="1">
        <f t="shared" si="6"/>
        <v>0</v>
      </c>
      <c r="K23" s="1">
        <f t="shared" si="6"/>
        <v>43600</v>
      </c>
      <c r="L23" s="1">
        <f t="shared" si="6"/>
        <v>37500</v>
      </c>
      <c r="M23" s="1">
        <f t="shared" si="6"/>
        <v>0</v>
      </c>
      <c r="N23" s="1">
        <f t="shared" si="6"/>
        <v>0</v>
      </c>
      <c r="O23" s="1">
        <f t="shared" si="6"/>
        <v>0</v>
      </c>
      <c r="P23" s="22" t="s">
        <v>32</v>
      </c>
      <c r="Q23" s="12" t="s">
        <v>25</v>
      </c>
      <c r="R23" s="12" t="s">
        <v>16</v>
      </c>
      <c r="S23" s="12">
        <v>100</v>
      </c>
      <c r="T23" s="12">
        <v>100</v>
      </c>
      <c r="U23" s="12">
        <v>100</v>
      </c>
      <c r="V23" s="12">
        <v>100</v>
      </c>
      <c r="W23" s="12">
        <v>100</v>
      </c>
      <c r="X23" s="12">
        <v>100</v>
      </c>
      <c r="Y23" s="12">
        <v>100</v>
      </c>
      <c r="Z23" s="34"/>
      <c r="AA23" s="34"/>
      <c r="AB23" s="12">
        <v>100</v>
      </c>
    </row>
    <row r="24" spans="1:28" ht="56.25">
      <c r="A24" s="13"/>
      <c r="B24" s="23"/>
      <c r="C24" s="13"/>
      <c r="D24" s="13"/>
      <c r="E24" s="16"/>
      <c r="F24" s="11" t="s">
        <v>21</v>
      </c>
      <c r="G24" s="1">
        <f t="shared" si="2"/>
        <v>81100</v>
      </c>
      <c r="H24" s="1">
        <v>0</v>
      </c>
      <c r="I24" s="1">
        <v>0</v>
      </c>
      <c r="J24" s="1">
        <v>0</v>
      </c>
      <c r="K24" s="1">
        <v>43600</v>
      </c>
      <c r="L24" s="1">
        <v>37500</v>
      </c>
      <c r="M24" s="1">
        <v>0</v>
      </c>
      <c r="N24" s="1">
        <v>0</v>
      </c>
      <c r="O24" s="1">
        <v>0</v>
      </c>
      <c r="P24" s="23"/>
      <c r="Q24" s="13"/>
      <c r="R24" s="13"/>
      <c r="S24" s="13"/>
      <c r="T24" s="13"/>
      <c r="U24" s="13"/>
      <c r="V24" s="13"/>
      <c r="W24" s="13"/>
      <c r="X24" s="13"/>
      <c r="Y24" s="13"/>
      <c r="Z24" s="34"/>
      <c r="AA24" s="34"/>
      <c r="AB24" s="13"/>
    </row>
    <row r="25" spans="1:28" ht="33.75">
      <c r="A25" s="14"/>
      <c r="B25" s="24"/>
      <c r="C25" s="14"/>
      <c r="D25" s="14"/>
      <c r="E25" s="16"/>
      <c r="F25" s="11" t="s">
        <v>22</v>
      </c>
      <c r="G25" s="1">
        <f t="shared" si="2"/>
        <v>0</v>
      </c>
      <c r="H25" s="1">
        <v>0</v>
      </c>
      <c r="I25" s="1">
        <v>0</v>
      </c>
      <c r="J25" s="1">
        <v>0</v>
      </c>
      <c r="K25" s="1">
        <v>0</v>
      </c>
      <c r="L25" s="1">
        <v>0</v>
      </c>
      <c r="M25" s="1">
        <v>0</v>
      </c>
      <c r="N25" s="1">
        <v>0</v>
      </c>
      <c r="O25" s="1">
        <v>0</v>
      </c>
      <c r="P25" s="24"/>
      <c r="Q25" s="14"/>
      <c r="R25" s="14"/>
      <c r="S25" s="14"/>
      <c r="T25" s="14"/>
      <c r="U25" s="14"/>
      <c r="V25" s="14"/>
      <c r="W25" s="14"/>
      <c r="X25" s="14"/>
      <c r="Y25" s="14"/>
      <c r="Z25" s="34"/>
      <c r="AA25" s="34"/>
      <c r="AB25" s="14"/>
    </row>
    <row r="26" spans="1:28" ht="22.5">
      <c r="A26" s="12">
        <v>9</v>
      </c>
      <c r="B26" s="22" t="s">
        <v>33</v>
      </c>
      <c r="C26" s="12">
        <v>2020</v>
      </c>
      <c r="D26" s="12">
        <v>2027</v>
      </c>
      <c r="E26" s="16" t="s">
        <v>19</v>
      </c>
      <c r="F26" s="11" t="s">
        <v>20</v>
      </c>
      <c r="G26" s="1">
        <f t="shared" si="2"/>
        <v>526957.5</v>
      </c>
      <c r="H26" s="2">
        <f>H27+H28</f>
        <v>526957.5</v>
      </c>
      <c r="I26" s="2">
        <v>0</v>
      </c>
      <c r="J26" s="2">
        <v>0</v>
      </c>
      <c r="K26" s="2">
        <v>0</v>
      </c>
      <c r="L26" s="2">
        <v>0</v>
      </c>
      <c r="M26" s="2">
        <v>0</v>
      </c>
      <c r="N26" s="2">
        <v>0</v>
      </c>
      <c r="O26" s="2">
        <v>0</v>
      </c>
      <c r="P26" s="25" t="s">
        <v>34</v>
      </c>
      <c r="Q26" s="12" t="s">
        <v>35</v>
      </c>
      <c r="R26" s="12" t="s">
        <v>16</v>
      </c>
      <c r="S26" s="12">
        <v>1</v>
      </c>
      <c r="T26" s="12">
        <v>0</v>
      </c>
      <c r="U26" s="12">
        <v>0</v>
      </c>
      <c r="V26" s="12">
        <v>0</v>
      </c>
      <c r="W26" s="12">
        <v>0</v>
      </c>
      <c r="X26" s="12">
        <v>0</v>
      </c>
      <c r="Y26" s="70">
        <v>0</v>
      </c>
      <c r="Z26" s="34"/>
      <c r="AA26" s="34"/>
      <c r="AB26" s="70">
        <v>0</v>
      </c>
    </row>
    <row r="27" spans="1:28" ht="56.25">
      <c r="A27" s="13"/>
      <c r="B27" s="23"/>
      <c r="C27" s="13"/>
      <c r="D27" s="13"/>
      <c r="E27" s="16"/>
      <c r="F27" s="11" t="s">
        <v>26</v>
      </c>
      <c r="G27" s="1">
        <f t="shared" si="2"/>
        <v>526957.5</v>
      </c>
      <c r="H27" s="2">
        <v>526957.5</v>
      </c>
      <c r="I27" s="2">
        <v>0</v>
      </c>
      <c r="J27" s="2">
        <v>0</v>
      </c>
      <c r="K27" s="2">
        <v>0</v>
      </c>
      <c r="L27" s="2">
        <v>0</v>
      </c>
      <c r="M27" s="2">
        <v>0</v>
      </c>
      <c r="N27" s="2">
        <v>0</v>
      </c>
      <c r="O27" s="2">
        <v>0</v>
      </c>
      <c r="P27" s="26"/>
      <c r="Q27" s="13"/>
      <c r="R27" s="13"/>
      <c r="S27" s="13"/>
      <c r="T27" s="13"/>
      <c r="U27" s="13"/>
      <c r="V27" s="13"/>
      <c r="W27" s="13"/>
      <c r="X27" s="13"/>
      <c r="Y27" s="58"/>
      <c r="Z27" s="34"/>
      <c r="AA27" s="34"/>
      <c r="AB27" s="58"/>
    </row>
    <row r="28" spans="1:28" ht="33.75">
      <c r="A28" s="14"/>
      <c r="B28" s="24"/>
      <c r="C28" s="14"/>
      <c r="D28" s="14"/>
      <c r="E28" s="16"/>
      <c r="F28" s="11" t="s">
        <v>22</v>
      </c>
      <c r="G28" s="1">
        <f t="shared" si="2"/>
        <v>0</v>
      </c>
      <c r="H28" s="2">
        <v>0</v>
      </c>
      <c r="I28" s="2">
        <v>0</v>
      </c>
      <c r="J28" s="2">
        <v>0</v>
      </c>
      <c r="K28" s="2">
        <v>0</v>
      </c>
      <c r="L28" s="2">
        <v>0</v>
      </c>
      <c r="M28" s="2">
        <v>0</v>
      </c>
      <c r="N28" s="2">
        <v>0</v>
      </c>
      <c r="O28" s="2">
        <v>0</v>
      </c>
      <c r="P28" s="33"/>
      <c r="Q28" s="14"/>
      <c r="R28" s="14"/>
      <c r="S28" s="14"/>
      <c r="T28" s="14"/>
      <c r="U28" s="14"/>
      <c r="V28" s="14"/>
      <c r="W28" s="14"/>
      <c r="X28" s="14"/>
      <c r="Y28" s="71"/>
      <c r="Z28" s="34"/>
      <c r="AA28" s="34"/>
      <c r="AB28" s="71"/>
    </row>
    <row r="29" spans="1:28" ht="22.5">
      <c r="A29" s="72" t="s">
        <v>36</v>
      </c>
      <c r="B29" s="22" t="s">
        <v>37</v>
      </c>
      <c r="C29" s="12">
        <v>2020</v>
      </c>
      <c r="D29" s="12">
        <v>2027</v>
      </c>
      <c r="E29" s="16" t="s">
        <v>19</v>
      </c>
      <c r="F29" s="11" t="s">
        <v>20</v>
      </c>
      <c r="G29" s="1">
        <f t="shared" si="2"/>
        <v>40152794.870000005</v>
      </c>
      <c r="H29" s="2">
        <f>H30+H31</f>
        <v>0</v>
      </c>
      <c r="I29" s="2">
        <f t="shared" ref="I29:O29" si="7">I30+I31</f>
        <v>4985784.18</v>
      </c>
      <c r="J29" s="2">
        <f t="shared" si="7"/>
        <v>5957662.4100000001</v>
      </c>
      <c r="K29" s="2">
        <f t="shared" si="7"/>
        <v>6595455.1600000001</v>
      </c>
      <c r="L29" s="2">
        <f t="shared" si="7"/>
        <v>5914625.6600000001</v>
      </c>
      <c r="M29" s="2">
        <f t="shared" si="7"/>
        <v>9277547.4600000009</v>
      </c>
      <c r="N29" s="2">
        <f t="shared" si="7"/>
        <v>3710860</v>
      </c>
      <c r="O29" s="2">
        <f t="shared" si="7"/>
        <v>3710860</v>
      </c>
      <c r="P29" s="25" t="s">
        <v>38</v>
      </c>
      <c r="Q29" s="12" t="s">
        <v>25</v>
      </c>
      <c r="R29" s="12" t="s">
        <v>16</v>
      </c>
      <c r="S29" s="12">
        <v>100</v>
      </c>
      <c r="T29" s="12">
        <v>100</v>
      </c>
      <c r="U29" s="12">
        <v>100</v>
      </c>
      <c r="V29" s="12">
        <v>100</v>
      </c>
      <c r="W29" s="12">
        <v>100</v>
      </c>
      <c r="X29" s="12">
        <v>100</v>
      </c>
      <c r="Y29" s="70">
        <v>100</v>
      </c>
      <c r="Z29" s="34"/>
      <c r="AA29" s="34"/>
      <c r="AB29" s="70">
        <v>100</v>
      </c>
    </row>
    <row r="30" spans="1:28" ht="56.25">
      <c r="A30" s="73"/>
      <c r="B30" s="23"/>
      <c r="C30" s="13"/>
      <c r="D30" s="13"/>
      <c r="E30" s="16"/>
      <c r="F30" s="11" t="s">
        <v>26</v>
      </c>
      <c r="G30" s="1">
        <f t="shared" si="2"/>
        <v>40152794.870000005</v>
      </c>
      <c r="H30" s="2">
        <v>0</v>
      </c>
      <c r="I30" s="2">
        <v>4985784.18</v>
      </c>
      <c r="J30" s="2">
        <v>5957662.4100000001</v>
      </c>
      <c r="K30" s="2">
        <v>6595455.1600000001</v>
      </c>
      <c r="L30" s="2">
        <v>5914625.6600000001</v>
      </c>
      <c r="M30" s="2">
        <v>9277547.4600000009</v>
      </c>
      <c r="N30" s="2">
        <v>3710860</v>
      </c>
      <c r="O30" s="2">
        <v>3710860</v>
      </c>
      <c r="P30" s="26"/>
      <c r="Q30" s="13"/>
      <c r="R30" s="13"/>
      <c r="S30" s="13"/>
      <c r="T30" s="13"/>
      <c r="U30" s="13"/>
      <c r="V30" s="13"/>
      <c r="W30" s="13"/>
      <c r="X30" s="13"/>
      <c r="Y30" s="58"/>
      <c r="Z30" s="34"/>
      <c r="AA30" s="34"/>
      <c r="AB30" s="58"/>
    </row>
    <row r="31" spans="1:28" ht="33.75">
      <c r="A31" s="74"/>
      <c r="B31" s="24"/>
      <c r="C31" s="14"/>
      <c r="D31" s="14"/>
      <c r="E31" s="16"/>
      <c r="F31" s="11" t="s">
        <v>22</v>
      </c>
      <c r="G31" s="1">
        <f t="shared" si="2"/>
        <v>0</v>
      </c>
      <c r="H31" s="2">
        <v>0</v>
      </c>
      <c r="I31" s="2">
        <v>0</v>
      </c>
      <c r="J31" s="2">
        <v>0</v>
      </c>
      <c r="K31" s="2">
        <v>0</v>
      </c>
      <c r="L31" s="2">
        <v>0</v>
      </c>
      <c r="M31" s="2">
        <v>0</v>
      </c>
      <c r="N31" s="2">
        <v>0</v>
      </c>
      <c r="O31" s="2">
        <v>0</v>
      </c>
      <c r="P31" s="33"/>
      <c r="Q31" s="14"/>
      <c r="R31" s="14"/>
      <c r="S31" s="14"/>
      <c r="T31" s="14"/>
      <c r="U31" s="14"/>
      <c r="V31" s="14"/>
      <c r="W31" s="14"/>
      <c r="X31" s="14"/>
      <c r="Y31" s="71"/>
      <c r="Z31" s="34"/>
      <c r="AA31" s="34"/>
      <c r="AB31" s="71"/>
    </row>
    <row r="32" spans="1:28" ht="22.5">
      <c r="A32" s="72" t="s">
        <v>39</v>
      </c>
      <c r="B32" s="22" t="s">
        <v>40</v>
      </c>
      <c r="C32" s="12">
        <v>2020</v>
      </c>
      <c r="D32" s="12">
        <v>2027</v>
      </c>
      <c r="E32" s="16" t="s">
        <v>19</v>
      </c>
      <c r="F32" s="11" t="s">
        <v>20</v>
      </c>
      <c r="G32" s="1">
        <f t="shared" si="2"/>
        <v>757575.76</v>
      </c>
      <c r="H32" s="2">
        <f>H33+H34</f>
        <v>0</v>
      </c>
      <c r="I32" s="2">
        <f t="shared" ref="I32:O32" si="8">I33+I34</f>
        <v>757575.76</v>
      </c>
      <c r="J32" s="2">
        <f t="shared" si="8"/>
        <v>0</v>
      </c>
      <c r="K32" s="2">
        <f t="shared" si="8"/>
        <v>0</v>
      </c>
      <c r="L32" s="2">
        <f t="shared" si="8"/>
        <v>0</v>
      </c>
      <c r="M32" s="2">
        <f t="shared" si="8"/>
        <v>0</v>
      </c>
      <c r="N32" s="2">
        <f t="shared" si="8"/>
        <v>0</v>
      </c>
      <c r="O32" s="2">
        <f t="shared" si="8"/>
        <v>0</v>
      </c>
      <c r="P32" s="25" t="s">
        <v>41</v>
      </c>
      <c r="Q32" s="12" t="s">
        <v>25</v>
      </c>
      <c r="R32" s="12" t="s">
        <v>16</v>
      </c>
      <c r="S32" s="12">
        <v>0</v>
      </c>
      <c r="T32" s="12">
        <v>100</v>
      </c>
      <c r="U32" s="12">
        <v>0</v>
      </c>
      <c r="V32" s="12">
        <v>0</v>
      </c>
      <c r="W32" s="12">
        <v>0</v>
      </c>
      <c r="X32" s="12">
        <v>0</v>
      </c>
      <c r="Y32" s="70">
        <v>0</v>
      </c>
      <c r="Z32" s="34"/>
      <c r="AA32" s="34"/>
      <c r="AB32" s="70">
        <v>0</v>
      </c>
    </row>
    <row r="33" spans="1:28" ht="56.25">
      <c r="A33" s="73"/>
      <c r="B33" s="23"/>
      <c r="C33" s="13"/>
      <c r="D33" s="13"/>
      <c r="E33" s="16"/>
      <c r="F33" s="11" t="s">
        <v>26</v>
      </c>
      <c r="G33" s="1">
        <f t="shared" si="2"/>
        <v>7575.76</v>
      </c>
      <c r="H33" s="2">
        <v>0</v>
      </c>
      <c r="I33" s="2">
        <v>7575.76</v>
      </c>
      <c r="J33" s="2">
        <v>0</v>
      </c>
      <c r="K33" s="2">
        <v>0</v>
      </c>
      <c r="L33" s="2">
        <v>0</v>
      </c>
      <c r="M33" s="2">
        <v>0</v>
      </c>
      <c r="N33" s="2">
        <v>0</v>
      </c>
      <c r="O33" s="2">
        <v>0</v>
      </c>
      <c r="P33" s="26"/>
      <c r="Q33" s="13"/>
      <c r="R33" s="13"/>
      <c r="S33" s="13"/>
      <c r="T33" s="13"/>
      <c r="U33" s="13"/>
      <c r="V33" s="13"/>
      <c r="W33" s="13"/>
      <c r="X33" s="13"/>
      <c r="Y33" s="58"/>
      <c r="Z33" s="34"/>
      <c r="AA33" s="34"/>
      <c r="AB33" s="58"/>
    </row>
    <row r="34" spans="1:28" ht="33.75">
      <c r="A34" s="74"/>
      <c r="B34" s="24"/>
      <c r="C34" s="14"/>
      <c r="D34" s="14"/>
      <c r="E34" s="16"/>
      <c r="F34" s="11" t="s">
        <v>22</v>
      </c>
      <c r="G34" s="1">
        <f t="shared" si="2"/>
        <v>750000</v>
      </c>
      <c r="H34" s="2">
        <v>0</v>
      </c>
      <c r="I34" s="2">
        <v>750000</v>
      </c>
      <c r="J34" s="2">
        <v>0</v>
      </c>
      <c r="K34" s="2">
        <v>0</v>
      </c>
      <c r="L34" s="2">
        <v>0</v>
      </c>
      <c r="M34" s="2">
        <v>0</v>
      </c>
      <c r="N34" s="2">
        <v>0</v>
      </c>
      <c r="O34" s="2">
        <v>0</v>
      </c>
      <c r="P34" s="33"/>
      <c r="Q34" s="14"/>
      <c r="R34" s="14"/>
      <c r="S34" s="14"/>
      <c r="T34" s="14"/>
      <c r="U34" s="14"/>
      <c r="V34" s="14"/>
      <c r="W34" s="14"/>
      <c r="X34" s="14"/>
      <c r="Y34" s="71"/>
      <c r="Z34" s="34"/>
      <c r="AA34" s="34"/>
      <c r="AB34" s="71"/>
    </row>
    <row r="35" spans="1:28" ht="22.5">
      <c r="A35" s="72" t="s">
        <v>42</v>
      </c>
      <c r="B35" s="22" t="s">
        <v>43</v>
      </c>
      <c r="C35" s="12">
        <v>2020</v>
      </c>
      <c r="D35" s="12">
        <v>2027</v>
      </c>
      <c r="E35" s="25" t="s">
        <v>19</v>
      </c>
      <c r="F35" s="11" t="s">
        <v>20</v>
      </c>
      <c r="G35" s="1">
        <f t="shared" si="2"/>
        <v>0</v>
      </c>
      <c r="H35" s="2">
        <v>0</v>
      </c>
      <c r="I35" s="2">
        <v>0</v>
      </c>
      <c r="J35" s="2">
        <v>0</v>
      </c>
      <c r="K35" s="2">
        <v>0</v>
      </c>
      <c r="L35" s="2">
        <f t="shared" ref="L35:O35" si="9">L36+L37</f>
        <v>0</v>
      </c>
      <c r="M35" s="2">
        <f t="shared" si="9"/>
        <v>0</v>
      </c>
      <c r="N35" s="2">
        <f t="shared" si="9"/>
        <v>0</v>
      </c>
      <c r="O35" s="2">
        <f t="shared" si="9"/>
        <v>0</v>
      </c>
      <c r="P35" s="25" t="s">
        <v>44</v>
      </c>
      <c r="Q35" s="12" t="s">
        <v>25</v>
      </c>
      <c r="R35" s="12" t="s">
        <v>16</v>
      </c>
      <c r="S35" s="12" t="s">
        <v>16</v>
      </c>
      <c r="T35" s="12" t="s">
        <v>16</v>
      </c>
      <c r="U35" s="12" t="s">
        <v>16</v>
      </c>
      <c r="V35" s="12" t="s">
        <v>16</v>
      </c>
      <c r="W35" s="12">
        <v>100</v>
      </c>
      <c r="X35" s="12">
        <v>0</v>
      </c>
      <c r="Y35" s="12">
        <v>0</v>
      </c>
      <c r="Z35" s="34"/>
      <c r="AA35" s="34"/>
      <c r="AB35" s="12">
        <v>0</v>
      </c>
    </row>
    <row r="36" spans="1:28" ht="56.25">
      <c r="A36" s="73"/>
      <c r="B36" s="23"/>
      <c r="C36" s="13"/>
      <c r="D36" s="13"/>
      <c r="E36" s="26"/>
      <c r="F36" s="11" t="s">
        <v>21</v>
      </c>
      <c r="G36" s="1">
        <f t="shared" si="2"/>
        <v>0</v>
      </c>
      <c r="H36" s="2">
        <v>0</v>
      </c>
      <c r="I36" s="2">
        <v>0</v>
      </c>
      <c r="J36" s="2">
        <v>0</v>
      </c>
      <c r="K36" s="2">
        <v>0</v>
      </c>
      <c r="L36" s="2">
        <v>0</v>
      </c>
      <c r="M36" s="2">
        <v>0</v>
      </c>
      <c r="N36" s="2">
        <v>0</v>
      </c>
      <c r="O36" s="2">
        <v>0</v>
      </c>
      <c r="P36" s="26"/>
      <c r="Q36" s="13"/>
      <c r="R36" s="13"/>
      <c r="S36" s="13"/>
      <c r="T36" s="13"/>
      <c r="U36" s="13"/>
      <c r="V36" s="13"/>
      <c r="W36" s="13"/>
      <c r="X36" s="13"/>
      <c r="Y36" s="13"/>
      <c r="Z36" s="34"/>
      <c r="AA36" s="34"/>
      <c r="AB36" s="13"/>
    </row>
    <row r="37" spans="1:28" ht="33.75">
      <c r="A37" s="74"/>
      <c r="B37" s="24"/>
      <c r="C37" s="14"/>
      <c r="D37" s="14"/>
      <c r="E37" s="33"/>
      <c r="F37" s="11" t="s">
        <v>22</v>
      </c>
      <c r="G37" s="1">
        <f t="shared" si="2"/>
        <v>0</v>
      </c>
      <c r="H37" s="2">
        <v>0</v>
      </c>
      <c r="I37" s="2">
        <v>0</v>
      </c>
      <c r="J37" s="2">
        <v>0</v>
      </c>
      <c r="K37" s="2">
        <v>0</v>
      </c>
      <c r="L37" s="2">
        <v>0</v>
      </c>
      <c r="M37" s="2">
        <v>0</v>
      </c>
      <c r="N37" s="2">
        <v>0</v>
      </c>
      <c r="O37" s="2">
        <v>0</v>
      </c>
      <c r="P37" s="33"/>
      <c r="Q37" s="14"/>
      <c r="R37" s="14"/>
      <c r="S37" s="14"/>
      <c r="T37" s="14"/>
      <c r="U37" s="14"/>
      <c r="V37" s="14"/>
      <c r="W37" s="14"/>
      <c r="X37" s="14"/>
      <c r="Y37" s="14"/>
      <c r="Z37" s="34"/>
      <c r="AA37" s="34"/>
      <c r="AB37" s="14"/>
    </row>
    <row r="38" spans="1:28" ht="22.5">
      <c r="A38" s="72" t="s">
        <v>45</v>
      </c>
      <c r="B38" s="22" t="s">
        <v>46</v>
      </c>
      <c r="C38" s="12">
        <v>2020</v>
      </c>
      <c r="D38" s="12">
        <v>2027</v>
      </c>
      <c r="E38" s="25" t="s">
        <v>19</v>
      </c>
      <c r="F38" s="11" t="s">
        <v>20</v>
      </c>
      <c r="G38" s="1">
        <f t="shared" si="2"/>
        <v>54346.299999999996</v>
      </c>
      <c r="H38" s="2">
        <v>0</v>
      </c>
      <c r="I38" s="2">
        <v>0</v>
      </c>
      <c r="J38" s="2">
        <v>0</v>
      </c>
      <c r="K38" s="2">
        <v>0</v>
      </c>
      <c r="L38" s="1">
        <f t="shared" ref="L38:O38" si="10">L39+L40</f>
        <v>54346.299999999996</v>
      </c>
      <c r="M38" s="1">
        <f t="shared" si="10"/>
        <v>0</v>
      </c>
      <c r="N38" s="1">
        <f t="shared" si="10"/>
        <v>0</v>
      </c>
      <c r="O38" s="1">
        <f t="shared" si="10"/>
        <v>0</v>
      </c>
      <c r="P38" s="25"/>
      <c r="Q38" s="12" t="s">
        <v>25</v>
      </c>
      <c r="R38" s="12" t="s">
        <v>16</v>
      </c>
      <c r="S38" s="12" t="s">
        <v>16</v>
      </c>
      <c r="T38" s="12" t="s">
        <v>16</v>
      </c>
      <c r="U38" s="12" t="s">
        <v>16</v>
      </c>
      <c r="V38" s="12" t="s">
        <v>16</v>
      </c>
      <c r="W38" s="12" t="s">
        <v>16</v>
      </c>
      <c r="X38" s="12" t="s">
        <v>16</v>
      </c>
      <c r="Y38" s="12" t="s">
        <v>16</v>
      </c>
      <c r="Z38" s="34"/>
      <c r="AA38" s="34"/>
      <c r="AB38" s="12" t="s">
        <v>16</v>
      </c>
    </row>
    <row r="39" spans="1:28" ht="56.25">
      <c r="A39" s="73"/>
      <c r="B39" s="23"/>
      <c r="C39" s="13"/>
      <c r="D39" s="13"/>
      <c r="E39" s="26"/>
      <c r="F39" s="11" t="s">
        <v>21</v>
      </c>
      <c r="G39" s="1">
        <f t="shared" si="2"/>
        <v>2173.85</v>
      </c>
      <c r="H39" s="2">
        <v>0</v>
      </c>
      <c r="I39" s="2">
        <v>0</v>
      </c>
      <c r="J39" s="2">
        <v>0</v>
      </c>
      <c r="K39" s="2">
        <v>0</v>
      </c>
      <c r="L39" s="2">
        <v>2173.85</v>
      </c>
      <c r="M39" s="2">
        <v>0</v>
      </c>
      <c r="N39" s="2">
        <v>0</v>
      </c>
      <c r="O39" s="2">
        <v>0</v>
      </c>
      <c r="P39" s="26"/>
      <c r="Q39" s="13"/>
      <c r="R39" s="13"/>
      <c r="S39" s="13"/>
      <c r="T39" s="13"/>
      <c r="U39" s="13"/>
      <c r="V39" s="13"/>
      <c r="W39" s="13"/>
      <c r="X39" s="13"/>
      <c r="Y39" s="13"/>
      <c r="Z39" s="34"/>
      <c r="AA39" s="34"/>
      <c r="AB39" s="13"/>
    </row>
    <row r="40" spans="1:28" ht="33.75">
      <c r="A40" s="74"/>
      <c r="B40" s="24"/>
      <c r="C40" s="14"/>
      <c r="D40" s="14"/>
      <c r="E40" s="33"/>
      <c r="F40" s="11" t="s">
        <v>22</v>
      </c>
      <c r="G40" s="1">
        <f t="shared" si="2"/>
        <v>52172.45</v>
      </c>
      <c r="H40" s="2">
        <v>0</v>
      </c>
      <c r="I40" s="2">
        <v>0</v>
      </c>
      <c r="J40" s="2">
        <v>0</v>
      </c>
      <c r="K40" s="2">
        <v>0</v>
      </c>
      <c r="L40" s="2">
        <v>52172.45</v>
      </c>
      <c r="M40" s="2">
        <v>0</v>
      </c>
      <c r="N40" s="2">
        <v>0</v>
      </c>
      <c r="O40" s="2">
        <v>0</v>
      </c>
      <c r="P40" s="33"/>
      <c r="Q40" s="14"/>
      <c r="R40" s="14"/>
      <c r="S40" s="14"/>
      <c r="T40" s="14"/>
      <c r="U40" s="14"/>
      <c r="V40" s="14"/>
      <c r="W40" s="14"/>
      <c r="X40" s="14"/>
      <c r="Y40" s="14"/>
      <c r="Z40" s="34"/>
      <c r="AA40" s="34"/>
      <c r="AB40" s="14"/>
    </row>
    <row r="41" spans="1:28" ht="22.5">
      <c r="A41" s="12">
        <v>10</v>
      </c>
      <c r="B41" s="28" t="s">
        <v>234</v>
      </c>
      <c r="C41" s="12" t="s">
        <v>16</v>
      </c>
      <c r="D41" s="12" t="s">
        <v>16</v>
      </c>
      <c r="E41" s="16" t="s">
        <v>19</v>
      </c>
      <c r="F41" s="11" t="s">
        <v>20</v>
      </c>
      <c r="G41" s="1">
        <f t="shared" si="2"/>
        <v>2982974073.8600001</v>
      </c>
      <c r="H41" s="1">
        <f>H42+H43</f>
        <v>294775741.90999997</v>
      </c>
      <c r="I41" s="1">
        <f t="shared" ref="I41:K41" si="11">I42+I43</f>
        <v>310967611.85000002</v>
      </c>
      <c r="J41" s="1">
        <f t="shared" si="11"/>
        <v>354884607.14000005</v>
      </c>
      <c r="K41" s="1">
        <f t="shared" si="11"/>
        <v>409949846.77999997</v>
      </c>
      <c r="L41" s="1">
        <f>L42+L43</f>
        <v>466341351.74000001</v>
      </c>
      <c r="M41" s="1">
        <f t="shared" ref="M41:O41" si="12">M42+M43</f>
        <v>431427872.25</v>
      </c>
      <c r="N41" s="1">
        <f t="shared" si="12"/>
        <v>356980304</v>
      </c>
      <c r="O41" s="1">
        <f t="shared" si="12"/>
        <v>357646738.19</v>
      </c>
      <c r="P41" s="69" t="s">
        <v>16</v>
      </c>
      <c r="Q41" s="69" t="s">
        <v>16</v>
      </c>
      <c r="R41" s="69" t="s">
        <v>16</v>
      </c>
      <c r="S41" s="69" t="s">
        <v>16</v>
      </c>
      <c r="T41" s="69" t="s">
        <v>16</v>
      </c>
      <c r="U41" s="69" t="s">
        <v>16</v>
      </c>
      <c r="V41" s="69" t="s">
        <v>16</v>
      </c>
      <c r="W41" s="69" t="s">
        <v>16</v>
      </c>
      <c r="X41" s="69" t="s">
        <v>16</v>
      </c>
      <c r="Y41" s="69" t="s">
        <v>16</v>
      </c>
      <c r="Z41" s="34"/>
      <c r="AA41" s="34"/>
      <c r="AB41" s="69" t="s">
        <v>16</v>
      </c>
    </row>
    <row r="42" spans="1:28" ht="56.25">
      <c r="A42" s="13"/>
      <c r="B42" s="23"/>
      <c r="C42" s="13"/>
      <c r="D42" s="13"/>
      <c r="E42" s="16"/>
      <c r="F42" s="11" t="s">
        <v>21</v>
      </c>
      <c r="G42" s="1">
        <f t="shared" si="2"/>
        <v>403088523.49999994</v>
      </c>
      <c r="H42" s="1">
        <f>H45+H48+H54+H57+H60+H63+H66+H69+H51+H72+H75+H78+H81+H84+H87+H90+H93+H96+H99+H102+H105</f>
        <v>48421547.710000001</v>
      </c>
      <c r="I42" s="1">
        <f t="shared" ref="I42:O43" si="13">I45+I48+I54+I57+I60+I63+I66+I69+I51+I72+I75+I78+I81+I84+I87+I90+I93+I96+I99+I102+I105</f>
        <v>43463932.849999994</v>
      </c>
      <c r="J42" s="1">
        <f t="shared" si="13"/>
        <v>44077629.450000003</v>
      </c>
      <c r="K42" s="1">
        <f t="shared" si="13"/>
        <v>76209476.280000001</v>
      </c>
      <c r="L42" s="1">
        <f>L45+L48+L54+L57+L60+L63+L66+L69+L51+L72+L75+L78+L81+L84+L87+L90+L93+L96+L99+L102+L105+L108</f>
        <v>70400168.879999995</v>
      </c>
      <c r="M42" s="1">
        <f>M45+M48+M54+M57+M60+M63+M66+M69+M51+M72+M75+M78+M81+M84+M87+M90+M93+M96+M99+M102+M105+M114</f>
        <v>67617695.140000001</v>
      </c>
      <c r="N42" s="1">
        <f t="shared" si="13"/>
        <v>26088643</v>
      </c>
      <c r="O42" s="1">
        <f t="shared" si="13"/>
        <v>26809430.190000001</v>
      </c>
      <c r="P42" s="69"/>
      <c r="Q42" s="69"/>
      <c r="R42" s="69"/>
      <c r="S42" s="69"/>
      <c r="T42" s="69"/>
      <c r="U42" s="69"/>
      <c r="V42" s="69"/>
      <c r="W42" s="69"/>
      <c r="X42" s="69"/>
      <c r="Y42" s="69"/>
      <c r="Z42" s="34"/>
      <c r="AA42" s="34"/>
      <c r="AB42" s="69"/>
    </row>
    <row r="43" spans="1:28" ht="33.75">
      <c r="A43" s="14"/>
      <c r="B43" s="24"/>
      <c r="C43" s="14"/>
      <c r="D43" s="14"/>
      <c r="E43" s="16"/>
      <c r="F43" s="11" t="s">
        <v>22</v>
      </c>
      <c r="G43" s="1">
        <f t="shared" si="2"/>
        <v>2579885550.3600001</v>
      </c>
      <c r="H43" s="1">
        <f>H46+H49+H55+H58+H61+H64+H67+H70+H52+H73+H76+H79+H82+H85+H88+H91+H94+H97+H100+H103+H106</f>
        <v>246354194.19999999</v>
      </c>
      <c r="I43" s="1">
        <f t="shared" si="13"/>
        <v>267503679</v>
      </c>
      <c r="J43" s="1">
        <f t="shared" si="13"/>
        <v>310806977.69000006</v>
      </c>
      <c r="K43" s="1">
        <f t="shared" si="13"/>
        <v>333740370.5</v>
      </c>
      <c r="L43" s="1">
        <f>L46+L49+L55+L58+L61+L64+L67+L70+L52+L73+L76+L79+L82+L85+L88+L91+L94+L97+L100+L103+L106+L109+L112</f>
        <v>395941182.86000001</v>
      </c>
      <c r="M43" s="1">
        <f>M46+M49+M55+M58+M61+M64+M67+M70+M52+M73+M76+M79+M82+M85+M88+M91+M94+M97+M100+M103+M106+M115</f>
        <v>363810177.11000001</v>
      </c>
      <c r="N43" s="1">
        <f t="shared" si="13"/>
        <v>330891661</v>
      </c>
      <c r="O43" s="1">
        <f t="shared" si="13"/>
        <v>330837308</v>
      </c>
      <c r="P43" s="69"/>
      <c r="Q43" s="69"/>
      <c r="R43" s="69"/>
      <c r="S43" s="69"/>
      <c r="T43" s="69"/>
      <c r="U43" s="69"/>
      <c r="V43" s="69"/>
      <c r="W43" s="69"/>
      <c r="X43" s="69"/>
      <c r="Y43" s="69"/>
      <c r="Z43" s="34"/>
      <c r="AA43" s="34"/>
      <c r="AB43" s="69"/>
    </row>
    <row r="44" spans="1:28" ht="22.5">
      <c r="A44" s="12">
        <v>11</v>
      </c>
      <c r="B44" s="22" t="s">
        <v>47</v>
      </c>
      <c r="C44" s="12">
        <v>2020</v>
      </c>
      <c r="D44" s="12">
        <v>2027</v>
      </c>
      <c r="E44" s="16" t="s">
        <v>19</v>
      </c>
      <c r="F44" s="11" t="s">
        <v>20</v>
      </c>
      <c r="G44" s="1">
        <f t="shared" si="2"/>
        <v>350969939.24000001</v>
      </c>
      <c r="H44" s="1">
        <f>H45+H46</f>
        <v>47677218.350000001</v>
      </c>
      <c r="I44" s="1">
        <f t="shared" ref="I44:O44" si="14">I45+I46</f>
        <v>41002759.689999998</v>
      </c>
      <c r="J44" s="1">
        <f t="shared" si="14"/>
        <v>40083239.259999998</v>
      </c>
      <c r="K44" s="1">
        <f t="shared" si="14"/>
        <v>61859497.009999998</v>
      </c>
      <c r="L44" s="1">
        <f t="shared" si="14"/>
        <v>55103666.640000001</v>
      </c>
      <c r="M44" s="1">
        <f t="shared" si="14"/>
        <v>62384182.020000003</v>
      </c>
      <c r="N44" s="1">
        <f t="shared" si="14"/>
        <v>21069294.539999999</v>
      </c>
      <c r="O44" s="1">
        <f t="shared" si="14"/>
        <v>21790081.73</v>
      </c>
      <c r="P44" s="22" t="s">
        <v>24</v>
      </c>
      <c r="Q44" s="12" t="s">
        <v>25</v>
      </c>
      <c r="R44" s="12" t="s">
        <v>16</v>
      </c>
      <c r="S44" s="12">
        <v>100</v>
      </c>
      <c r="T44" s="12">
        <v>100</v>
      </c>
      <c r="U44" s="12">
        <v>100</v>
      </c>
      <c r="V44" s="12">
        <v>100</v>
      </c>
      <c r="W44" s="12">
        <v>100</v>
      </c>
      <c r="X44" s="12">
        <v>100</v>
      </c>
      <c r="Y44" s="12">
        <v>100</v>
      </c>
      <c r="Z44" s="34"/>
      <c r="AA44" s="34"/>
      <c r="AB44" s="12">
        <v>100</v>
      </c>
    </row>
    <row r="45" spans="1:28" ht="56.25">
      <c r="A45" s="13"/>
      <c r="B45" s="23"/>
      <c r="C45" s="13"/>
      <c r="D45" s="13"/>
      <c r="E45" s="16"/>
      <c r="F45" s="11" t="s">
        <v>26</v>
      </c>
      <c r="G45" s="1">
        <f t="shared" si="2"/>
        <v>350969939.24000001</v>
      </c>
      <c r="H45" s="1">
        <v>47677218.350000001</v>
      </c>
      <c r="I45" s="1">
        <v>41002759.689999998</v>
      </c>
      <c r="J45" s="1">
        <v>40083239.259999998</v>
      </c>
      <c r="K45" s="1">
        <v>61859497.009999998</v>
      </c>
      <c r="L45" s="1">
        <v>55103666.640000001</v>
      </c>
      <c r="M45" s="1">
        <v>62384182.020000003</v>
      </c>
      <c r="N45" s="1">
        <v>21069294.539999999</v>
      </c>
      <c r="O45" s="1">
        <v>21790081.73</v>
      </c>
      <c r="P45" s="23"/>
      <c r="Q45" s="13"/>
      <c r="R45" s="13"/>
      <c r="S45" s="13"/>
      <c r="T45" s="13"/>
      <c r="U45" s="13"/>
      <c r="V45" s="13"/>
      <c r="W45" s="13"/>
      <c r="X45" s="13"/>
      <c r="Y45" s="13"/>
      <c r="Z45" s="34"/>
      <c r="AA45" s="34"/>
      <c r="AB45" s="13"/>
    </row>
    <row r="46" spans="1:28" ht="33.75">
      <c r="A46" s="14"/>
      <c r="B46" s="24"/>
      <c r="C46" s="14"/>
      <c r="D46" s="14"/>
      <c r="E46" s="16"/>
      <c r="F46" s="11" t="s">
        <v>22</v>
      </c>
      <c r="G46" s="1">
        <f t="shared" si="2"/>
        <v>0</v>
      </c>
      <c r="H46" s="1">
        <v>0</v>
      </c>
      <c r="I46" s="1">
        <v>0</v>
      </c>
      <c r="J46" s="1">
        <v>0</v>
      </c>
      <c r="K46" s="1">
        <v>0</v>
      </c>
      <c r="L46" s="1">
        <v>0</v>
      </c>
      <c r="M46" s="1">
        <v>0</v>
      </c>
      <c r="N46" s="1">
        <v>0</v>
      </c>
      <c r="O46" s="1">
        <v>0</v>
      </c>
      <c r="P46" s="24"/>
      <c r="Q46" s="14"/>
      <c r="R46" s="14"/>
      <c r="S46" s="14"/>
      <c r="T46" s="14"/>
      <c r="U46" s="14"/>
      <c r="V46" s="14"/>
      <c r="W46" s="14"/>
      <c r="X46" s="14"/>
      <c r="Y46" s="14"/>
      <c r="Z46" s="34"/>
      <c r="AA46" s="34"/>
      <c r="AB46" s="14"/>
    </row>
    <row r="47" spans="1:28" ht="22.5">
      <c r="A47" s="12">
        <v>12</v>
      </c>
      <c r="B47" s="22" t="s">
        <v>48</v>
      </c>
      <c r="C47" s="12">
        <v>2020</v>
      </c>
      <c r="D47" s="12">
        <v>2027</v>
      </c>
      <c r="E47" s="16" t="s">
        <v>19</v>
      </c>
      <c r="F47" s="11" t="s">
        <v>20</v>
      </c>
      <c r="G47" s="1">
        <f t="shared" si="2"/>
        <v>767256805.67000008</v>
      </c>
      <c r="H47" s="1">
        <f t="shared" ref="H47:O47" si="15">H48+H49</f>
        <v>73721934</v>
      </c>
      <c r="I47" s="1">
        <f t="shared" si="15"/>
        <v>76948048</v>
      </c>
      <c r="J47" s="1">
        <f t="shared" si="15"/>
        <v>90727770.480000004</v>
      </c>
      <c r="K47" s="1">
        <f t="shared" si="15"/>
        <v>97571927.090000004</v>
      </c>
      <c r="L47" s="1">
        <f t="shared" si="15"/>
        <v>110005099.09999999</v>
      </c>
      <c r="M47" s="1">
        <f t="shared" si="15"/>
        <v>111574749</v>
      </c>
      <c r="N47" s="1">
        <f t="shared" si="15"/>
        <v>103267101</v>
      </c>
      <c r="O47" s="1">
        <f t="shared" si="15"/>
        <v>103440177</v>
      </c>
      <c r="P47" s="22" t="s">
        <v>24</v>
      </c>
      <c r="Q47" s="12" t="s">
        <v>25</v>
      </c>
      <c r="R47" s="12" t="s">
        <v>16</v>
      </c>
      <c r="S47" s="12">
        <v>100</v>
      </c>
      <c r="T47" s="12">
        <v>100</v>
      </c>
      <c r="U47" s="12">
        <v>100</v>
      </c>
      <c r="V47" s="12">
        <v>100</v>
      </c>
      <c r="W47" s="12">
        <v>100</v>
      </c>
      <c r="X47" s="12">
        <v>100</v>
      </c>
      <c r="Y47" s="12">
        <v>100</v>
      </c>
      <c r="Z47" s="34"/>
      <c r="AA47" s="34"/>
      <c r="AB47" s="12">
        <v>100</v>
      </c>
    </row>
    <row r="48" spans="1:28" ht="56.25">
      <c r="A48" s="13"/>
      <c r="B48" s="23"/>
      <c r="C48" s="13"/>
      <c r="D48" s="13"/>
      <c r="E48" s="16"/>
      <c r="F48" s="11" t="s">
        <v>26</v>
      </c>
      <c r="G48" s="1">
        <f t="shared" si="2"/>
        <v>0</v>
      </c>
      <c r="H48" s="1">
        <v>0</v>
      </c>
      <c r="I48" s="1">
        <v>0</v>
      </c>
      <c r="J48" s="1">
        <v>0</v>
      </c>
      <c r="K48" s="1">
        <v>0</v>
      </c>
      <c r="L48" s="1">
        <v>0</v>
      </c>
      <c r="M48" s="1">
        <v>0</v>
      </c>
      <c r="N48" s="1">
        <v>0</v>
      </c>
      <c r="O48" s="1">
        <v>0</v>
      </c>
      <c r="P48" s="23"/>
      <c r="Q48" s="13"/>
      <c r="R48" s="13"/>
      <c r="S48" s="13"/>
      <c r="T48" s="13"/>
      <c r="U48" s="13"/>
      <c r="V48" s="13"/>
      <c r="W48" s="13"/>
      <c r="X48" s="13"/>
      <c r="Y48" s="13"/>
      <c r="Z48" s="34"/>
      <c r="AA48" s="34"/>
      <c r="AB48" s="13"/>
    </row>
    <row r="49" spans="1:28" ht="33.75">
      <c r="A49" s="14"/>
      <c r="B49" s="24"/>
      <c r="C49" s="14"/>
      <c r="D49" s="14"/>
      <c r="E49" s="16"/>
      <c r="F49" s="11" t="s">
        <v>22</v>
      </c>
      <c r="G49" s="1">
        <f t="shared" si="2"/>
        <v>767256805.67000008</v>
      </c>
      <c r="H49" s="1">
        <v>73721934</v>
      </c>
      <c r="I49" s="1">
        <v>76948048</v>
      </c>
      <c r="J49" s="1">
        <v>90727770.480000004</v>
      </c>
      <c r="K49" s="1">
        <v>97571927.090000004</v>
      </c>
      <c r="L49" s="1">
        <v>110005099.09999999</v>
      </c>
      <c r="M49" s="1">
        <v>111574749</v>
      </c>
      <c r="N49" s="1">
        <v>103267101</v>
      </c>
      <c r="O49" s="1">
        <v>103440177</v>
      </c>
      <c r="P49" s="24"/>
      <c r="Q49" s="14"/>
      <c r="R49" s="14"/>
      <c r="S49" s="14"/>
      <c r="T49" s="14"/>
      <c r="U49" s="14"/>
      <c r="V49" s="14"/>
      <c r="W49" s="14"/>
      <c r="X49" s="14"/>
      <c r="Y49" s="14"/>
      <c r="Z49" s="34"/>
      <c r="AA49" s="34"/>
      <c r="AB49" s="14"/>
    </row>
    <row r="50" spans="1:28" ht="22.5">
      <c r="A50" s="12">
        <v>13</v>
      </c>
      <c r="B50" s="22" t="s">
        <v>49</v>
      </c>
      <c r="C50" s="12">
        <v>2020</v>
      </c>
      <c r="D50" s="12">
        <v>2027</v>
      </c>
      <c r="E50" s="16" t="s">
        <v>19</v>
      </c>
      <c r="F50" s="11" t="s">
        <v>20</v>
      </c>
      <c r="G50" s="1">
        <f t="shared" si="2"/>
        <v>1575796677.3299999</v>
      </c>
      <c r="H50" s="1">
        <f t="shared" ref="H50:O50" si="16">H51+H52</f>
        <v>151700417</v>
      </c>
      <c r="I50" s="1">
        <f t="shared" si="16"/>
        <v>156598565</v>
      </c>
      <c r="J50" s="1">
        <f t="shared" si="16"/>
        <v>184649898.52000001</v>
      </c>
      <c r="K50" s="1">
        <f t="shared" si="16"/>
        <v>201817588.91</v>
      </c>
      <c r="L50" s="1">
        <f t="shared" si="16"/>
        <v>225023143.90000001</v>
      </c>
      <c r="M50" s="1">
        <f t="shared" si="16"/>
        <v>231369773</v>
      </c>
      <c r="N50" s="1">
        <f t="shared" si="16"/>
        <v>212432360</v>
      </c>
      <c r="O50" s="1">
        <f t="shared" si="16"/>
        <v>212204931</v>
      </c>
      <c r="P50" s="22" t="s">
        <v>24</v>
      </c>
      <c r="Q50" s="12" t="s">
        <v>25</v>
      </c>
      <c r="R50" s="12" t="s">
        <v>16</v>
      </c>
      <c r="S50" s="12">
        <v>100</v>
      </c>
      <c r="T50" s="12">
        <v>100</v>
      </c>
      <c r="U50" s="12">
        <v>100</v>
      </c>
      <c r="V50" s="12">
        <v>100</v>
      </c>
      <c r="W50" s="12">
        <v>100</v>
      </c>
      <c r="X50" s="12">
        <v>100</v>
      </c>
      <c r="Y50" s="12">
        <v>100</v>
      </c>
      <c r="Z50" s="34"/>
      <c r="AA50" s="34"/>
      <c r="AB50" s="12">
        <v>100</v>
      </c>
    </row>
    <row r="51" spans="1:28" ht="56.25">
      <c r="A51" s="13"/>
      <c r="B51" s="23"/>
      <c r="C51" s="13"/>
      <c r="D51" s="13"/>
      <c r="E51" s="16"/>
      <c r="F51" s="11" t="s">
        <v>26</v>
      </c>
      <c r="G51" s="1">
        <f t="shared" si="2"/>
        <v>0</v>
      </c>
      <c r="H51" s="1">
        <v>0</v>
      </c>
      <c r="I51" s="1">
        <v>0</v>
      </c>
      <c r="J51" s="1">
        <v>0</v>
      </c>
      <c r="K51" s="1">
        <v>0</v>
      </c>
      <c r="L51" s="1">
        <v>0</v>
      </c>
      <c r="M51" s="1">
        <v>0</v>
      </c>
      <c r="N51" s="1">
        <v>0</v>
      </c>
      <c r="O51" s="1">
        <v>0</v>
      </c>
      <c r="P51" s="23"/>
      <c r="Q51" s="13"/>
      <c r="R51" s="13"/>
      <c r="S51" s="13"/>
      <c r="T51" s="13"/>
      <c r="U51" s="13"/>
      <c r="V51" s="13"/>
      <c r="W51" s="13"/>
      <c r="X51" s="13"/>
      <c r="Y51" s="13"/>
      <c r="Z51" s="34"/>
      <c r="AA51" s="34"/>
      <c r="AB51" s="13"/>
    </row>
    <row r="52" spans="1:28" ht="33.75">
      <c r="A52" s="14"/>
      <c r="B52" s="24"/>
      <c r="C52" s="14"/>
      <c r="D52" s="14"/>
      <c r="E52" s="16"/>
      <c r="F52" s="11" t="s">
        <v>22</v>
      </c>
      <c r="G52" s="1">
        <f t="shared" si="2"/>
        <v>1575796677.3299999</v>
      </c>
      <c r="H52" s="1">
        <v>151700417</v>
      </c>
      <c r="I52" s="1">
        <v>156598565</v>
      </c>
      <c r="J52" s="1">
        <v>184649898.52000001</v>
      </c>
      <c r="K52" s="1">
        <v>201817588.91</v>
      </c>
      <c r="L52" s="1">
        <v>225023143.90000001</v>
      </c>
      <c r="M52" s="1">
        <v>231369773</v>
      </c>
      <c r="N52" s="1">
        <v>212432360</v>
      </c>
      <c r="O52" s="1">
        <v>212204931</v>
      </c>
      <c r="P52" s="24"/>
      <c r="Q52" s="14"/>
      <c r="R52" s="14"/>
      <c r="S52" s="14"/>
      <c r="T52" s="14"/>
      <c r="U52" s="14"/>
      <c r="V52" s="14"/>
      <c r="W52" s="14"/>
      <c r="X52" s="14"/>
      <c r="Y52" s="14"/>
      <c r="Z52" s="34"/>
      <c r="AA52" s="34"/>
      <c r="AB52" s="14"/>
    </row>
    <row r="53" spans="1:28" ht="22.5">
      <c r="A53" s="12">
        <v>14</v>
      </c>
      <c r="B53" s="22" t="s">
        <v>50</v>
      </c>
      <c r="C53" s="12">
        <v>2020</v>
      </c>
      <c r="D53" s="12">
        <v>2027</v>
      </c>
      <c r="E53" s="16" t="s">
        <v>19</v>
      </c>
      <c r="F53" s="11" t="s">
        <v>20</v>
      </c>
      <c r="G53" s="1">
        <f t="shared" si="2"/>
        <v>125096672</v>
      </c>
      <c r="H53" s="1">
        <f t="shared" ref="H53:O53" si="17">H54+H55</f>
        <v>13017644</v>
      </c>
      <c r="I53" s="1">
        <f t="shared" si="17"/>
        <v>13675027</v>
      </c>
      <c r="J53" s="1">
        <f t="shared" si="17"/>
        <v>15100000</v>
      </c>
      <c r="K53" s="1">
        <f t="shared" si="17"/>
        <v>16158801</v>
      </c>
      <c r="L53" s="1">
        <f t="shared" si="17"/>
        <v>18787721</v>
      </c>
      <c r="M53" s="1">
        <f t="shared" si="17"/>
        <v>17973079</v>
      </c>
      <c r="N53" s="1">
        <f t="shared" si="17"/>
        <v>15192200</v>
      </c>
      <c r="O53" s="1">
        <f t="shared" si="17"/>
        <v>15192200</v>
      </c>
      <c r="P53" s="22" t="s">
        <v>24</v>
      </c>
      <c r="Q53" s="12" t="s">
        <v>25</v>
      </c>
      <c r="R53" s="12" t="s">
        <v>16</v>
      </c>
      <c r="S53" s="12">
        <v>100</v>
      </c>
      <c r="T53" s="12">
        <v>100</v>
      </c>
      <c r="U53" s="12">
        <v>100</v>
      </c>
      <c r="V53" s="12">
        <v>100</v>
      </c>
      <c r="W53" s="12">
        <v>100</v>
      </c>
      <c r="X53" s="12">
        <v>100</v>
      </c>
      <c r="Y53" s="12">
        <v>100</v>
      </c>
      <c r="Z53" s="34"/>
      <c r="AA53" s="34"/>
      <c r="AB53" s="12">
        <v>100</v>
      </c>
    </row>
    <row r="54" spans="1:28" ht="56.25">
      <c r="A54" s="13"/>
      <c r="B54" s="23"/>
      <c r="C54" s="13"/>
      <c r="D54" s="13"/>
      <c r="E54" s="16"/>
      <c r="F54" s="11" t="s">
        <v>26</v>
      </c>
      <c r="G54" s="1">
        <f t="shared" si="2"/>
        <v>0</v>
      </c>
      <c r="H54" s="1">
        <v>0</v>
      </c>
      <c r="I54" s="1">
        <v>0</v>
      </c>
      <c r="J54" s="1">
        <v>0</v>
      </c>
      <c r="K54" s="1">
        <v>0</v>
      </c>
      <c r="L54" s="1">
        <v>0</v>
      </c>
      <c r="M54" s="1">
        <v>0</v>
      </c>
      <c r="N54" s="1">
        <v>0</v>
      </c>
      <c r="O54" s="1">
        <v>0</v>
      </c>
      <c r="P54" s="23"/>
      <c r="Q54" s="13"/>
      <c r="R54" s="13"/>
      <c r="S54" s="13"/>
      <c r="T54" s="13"/>
      <c r="U54" s="13"/>
      <c r="V54" s="13"/>
      <c r="W54" s="13"/>
      <c r="X54" s="13"/>
      <c r="Y54" s="13"/>
      <c r="Z54" s="34"/>
      <c r="AA54" s="34"/>
      <c r="AB54" s="13"/>
    </row>
    <row r="55" spans="1:28" ht="33.75">
      <c r="A55" s="14"/>
      <c r="B55" s="24"/>
      <c r="C55" s="14"/>
      <c r="D55" s="14"/>
      <c r="E55" s="16"/>
      <c r="F55" s="11" t="s">
        <v>22</v>
      </c>
      <c r="G55" s="1">
        <f t="shared" si="2"/>
        <v>125096672</v>
      </c>
      <c r="H55" s="1">
        <v>13017644</v>
      </c>
      <c r="I55" s="1">
        <v>13675027</v>
      </c>
      <c r="J55" s="1">
        <v>15100000</v>
      </c>
      <c r="K55" s="1">
        <v>16158801</v>
      </c>
      <c r="L55" s="1">
        <v>18787721</v>
      </c>
      <c r="M55" s="1">
        <v>17973079</v>
      </c>
      <c r="N55" s="1">
        <v>15192200</v>
      </c>
      <c r="O55" s="1">
        <v>15192200</v>
      </c>
      <c r="P55" s="24"/>
      <c r="Q55" s="14"/>
      <c r="R55" s="14"/>
      <c r="S55" s="14"/>
      <c r="T55" s="14"/>
      <c r="U55" s="14"/>
      <c r="V55" s="14"/>
      <c r="W55" s="14"/>
      <c r="X55" s="14"/>
      <c r="Y55" s="14"/>
      <c r="Z55" s="34"/>
      <c r="AA55" s="34"/>
      <c r="AB55" s="14"/>
    </row>
    <row r="56" spans="1:28" ht="22.5">
      <c r="A56" s="12">
        <v>15</v>
      </c>
      <c r="B56" s="22" t="s">
        <v>51</v>
      </c>
      <c r="C56" s="12">
        <v>2020</v>
      </c>
      <c r="D56" s="12">
        <v>2027</v>
      </c>
      <c r="E56" s="16" t="s">
        <v>19</v>
      </c>
      <c r="F56" s="11" t="s">
        <v>20</v>
      </c>
      <c r="G56" s="1">
        <f t="shared" si="2"/>
        <v>5819607.4699999997</v>
      </c>
      <c r="H56" s="1">
        <f>H57+H58</f>
        <v>1467008</v>
      </c>
      <c r="I56" s="1">
        <f t="shared" ref="I56:O56" si="18">I57+I58</f>
        <v>709160</v>
      </c>
      <c r="J56" s="1">
        <f t="shared" si="18"/>
        <v>604650</v>
      </c>
      <c r="K56" s="1">
        <f t="shared" si="18"/>
        <v>519230</v>
      </c>
      <c r="L56" s="1">
        <f t="shared" si="18"/>
        <v>499790</v>
      </c>
      <c r="M56" s="1">
        <f t="shared" si="18"/>
        <v>1033712.55</v>
      </c>
      <c r="N56" s="1">
        <f t="shared" si="18"/>
        <v>493028.46</v>
      </c>
      <c r="O56" s="1">
        <f t="shared" si="18"/>
        <v>493028.46</v>
      </c>
      <c r="P56" s="22" t="s">
        <v>52</v>
      </c>
      <c r="Q56" s="12" t="s">
        <v>25</v>
      </c>
      <c r="R56" s="12" t="s">
        <v>16</v>
      </c>
      <c r="S56" s="12">
        <v>100</v>
      </c>
      <c r="T56" s="12">
        <v>100</v>
      </c>
      <c r="U56" s="12">
        <v>100</v>
      </c>
      <c r="V56" s="12">
        <v>100</v>
      </c>
      <c r="W56" s="12">
        <v>100</v>
      </c>
      <c r="X56" s="12">
        <v>100</v>
      </c>
      <c r="Y56" s="12">
        <v>100</v>
      </c>
      <c r="Z56" s="34"/>
      <c r="AA56" s="34"/>
      <c r="AB56" s="12">
        <v>100</v>
      </c>
    </row>
    <row r="57" spans="1:28" ht="56.25">
      <c r="A57" s="13"/>
      <c r="B57" s="23"/>
      <c r="C57" s="13"/>
      <c r="D57" s="13"/>
      <c r="E57" s="16"/>
      <c r="F57" s="11" t="s">
        <v>26</v>
      </c>
      <c r="G57" s="1">
        <f t="shared" si="2"/>
        <v>3507530.41</v>
      </c>
      <c r="H57" s="1">
        <v>733504</v>
      </c>
      <c r="I57" s="1">
        <v>354580</v>
      </c>
      <c r="J57" s="1">
        <v>302416.94</v>
      </c>
      <c r="K57" s="1">
        <v>259615</v>
      </c>
      <c r="L57" s="1">
        <v>249895</v>
      </c>
      <c r="M57" s="1">
        <v>621462.55000000005</v>
      </c>
      <c r="N57" s="1">
        <v>493028.46</v>
      </c>
      <c r="O57" s="1">
        <v>493028.46</v>
      </c>
      <c r="P57" s="75"/>
      <c r="Q57" s="13"/>
      <c r="R57" s="13"/>
      <c r="S57" s="13"/>
      <c r="T57" s="13"/>
      <c r="U57" s="13"/>
      <c r="V57" s="13"/>
      <c r="W57" s="13"/>
      <c r="X57" s="13"/>
      <c r="Y57" s="13"/>
      <c r="Z57" s="34"/>
      <c r="AA57" s="34"/>
      <c r="AB57" s="13"/>
    </row>
    <row r="58" spans="1:28" ht="409.5">
      <c r="A58" s="14"/>
      <c r="B58" s="24"/>
      <c r="C58" s="14"/>
      <c r="D58" s="14"/>
      <c r="E58" s="16"/>
      <c r="F58" s="11" t="s">
        <v>22</v>
      </c>
      <c r="G58" s="1">
        <f>H58+I58+J58+K58+L58+M58+N58+O58</f>
        <v>2312077.06</v>
      </c>
      <c r="H58" s="1">
        <v>733504</v>
      </c>
      <c r="I58" s="1">
        <v>354580</v>
      </c>
      <c r="J58" s="1">
        <v>302233.06</v>
      </c>
      <c r="K58" s="1">
        <v>259615</v>
      </c>
      <c r="L58" s="1">
        <v>249895</v>
      </c>
      <c r="M58" s="1">
        <v>412250</v>
      </c>
      <c r="N58" s="1">
        <v>0</v>
      </c>
      <c r="O58" s="1">
        <v>0</v>
      </c>
      <c r="P58" s="10" t="s">
        <v>53</v>
      </c>
      <c r="Q58" s="14"/>
      <c r="R58" s="14"/>
      <c r="S58" s="14"/>
      <c r="T58" s="14"/>
      <c r="U58" s="14"/>
      <c r="V58" s="14"/>
      <c r="W58" s="14"/>
      <c r="X58" s="14"/>
      <c r="Y58" s="14"/>
      <c r="Z58" s="34"/>
      <c r="AA58" s="34"/>
      <c r="AB58" s="14"/>
    </row>
    <row r="59" spans="1:28" ht="22.5">
      <c r="A59" s="12">
        <v>16</v>
      </c>
      <c r="B59" s="22" t="s">
        <v>54</v>
      </c>
      <c r="C59" s="12">
        <v>2020</v>
      </c>
      <c r="D59" s="27">
        <v>2027</v>
      </c>
      <c r="E59" s="16" t="s">
        <v>19</v>
      </c>
      <c r="F59" s="11" t="s">
        <v>20</v>
      </c>
      <c r="G59" s="1">
        <f t="shared" ref="G59:G100" si="19">H59+I59+J59+K59+L59+M59+N59+O59</f>
        <v>403250</v>
      </c>
      <c r="H59" s="1">
        <f>H60+H61</f>
        <v>0</v>
      </c>
      <c r="I59" s="1">
        <f t="shared" ref="I59:O59" si="20">I60+I61</f>
        <v>0</v>
      </c>
      <c r="J59" s="1">
        <f t="shared" si="20"/>
        <v>0</v>
      </c>
      <c r="K59" s="1">
        <f t="shared" si="20"/>
        <v>353000</v>
      </c>
      <c r="L59" s="1">
        <f t="shared" si="20"/>
        <v>50250</v>
      </c>
      <c r="M59" s="1">
        <f t="shared" si="20"/>
        <v>0</v>
      </c>
      <c r="N59" s="1">
        <f t="shared" si="20"/>
        <v>0</v>
      </c>
      <c r="O59" s="1">
        <f t="shared" si="20"/>
        <v>0</v>
      </c>
      <c r="P59" s="22" t="s">
        <v>32</v>
      </c>
      <c r="Q59" s="12" t="s">
        <v>25</v>
      </c>
      <c r="R59" s="12" t="s">
        <v>16</v>
      </c>
      <c r="S59" s="12">
        <v>100</v>
      </c>
      <c r="T59" s="12">
        <v>100</v>
      </c>
      <c r="U59" s="12">
        <v>100</v>
      </c>
      <c r="V59" s="12">
        <v>100</v>
      </c>
      <c r="W59" s="12">
        <v>100</v>
      </c>
      <c r="X59" s="12">
        <v>100</v>
      </c>
      <c r="Y59" s="12">
        <v>100</v>
      </c>
      <c r="Z59" s="34"/>
      <c r="AA59" s="34"/>
      <c r="AB59" s="12">
        <v>100</v>
      </c>
    </row>
    <row r="60" spans="1:28" ht="56.25">
      <c r="A60" s="13"/>
      <c r="B60" s="23"/>
      <c r="C60" s="13"/>
      <c r="D60" s="27"/>
      <c r="E60" s="16"/>
      <c r="F60" s="11" t="s">
        <v>21</v>
      </c>
      <c r="G60" s="1">
        <f t="shared" si="19"/>
        <v>403250</v>
      </c>
      <c r="H60" s="1">
        <v>0</v>
      </c>
      <c r="I60" s="1">
        <v>0</v>
      </c>
      <c r="J60" s="1">
        <v>0</v>
      </c>
      <c r="K60" s="1">
        <v>353000</v>
      </c>
      <c r="L60" s="1">
        <v>50250</v>
      </c>
      <c r="M60" s="1">
        <v>0</v>
      </c>
      <c r="N60" s="1">
        <v>0</v>
      </c>
      <c r="O60" s="1">
        <v>0</v>
      </c>
      <c r="P60" s="23"/>
      <c r="Q60" s="13"/>
      <c r="R60" s="13"/>
      <c r="S60" s="13"/>
      <c r="T60" s="13"/>
      <c r="U60" s="13"/>
      <c r="V60" s="13"/>
      <c r="W60" s="13"/>
      <c r="X60" s="13"/>
      <c r="Y60" s="13"/>
      <c r="Z60" s="34"/>
      <c r="AA60" s="34"/>
      <c r="AB60" s="13"/>
    </row>
    <row r="61" spans="1:28" ht="33.75">
      <c r="A61" s="14"/>
      <c r="B61" s="24"/>
      <c r="C61" s="14"/>
      <c r="D61" s="27"/>
      <c r="E61" s="16"/>
      <c r="F61" s="11" t="s">
        <v>22</v>
      </c>
      <c r="G61" s="1">
        <f t="shared" si="19"/>
        <v>0</v>
      </c>
      <c r="H61" s="1">
        <v>0</v>
      </c>
      <c r="I61" s="1">
        <v>0</v>
      </c>
      <c r="J61" s="1">
        <v>0</v>
      </c>
      <c r="K61" s="1">
        <v>0</v>
      </c>
      <c r="L61" s="1">
        <v>0</v>
      </c>
      <c r="M61" s="1">
        <v>0</v>
      </c>
      <c r="N61" s="1">
        <v>0</v>
      </c>
      <c r="O61" s="1">
        <v>0</v>
      </c>
      <c r="P61" s="24"/>
      <c r="Q61" s="14"/>
      <c r="R61" s="14"/>
      <c r="S61" s="14"/>
      <c r="T61" s="14"/>
      <c r="U61" s="14"/>
      <c r="V61" s="14"/>
      <c r="W61" s="14"/>
      <c r="X61" s="14"/>
      <c r="Y61" s="14"/>
      <c r="Z61" s="34"/>
      <c r="AA61" s="34"/>
      <c r="AB61" s="14"/>
    </row>
    <row r="62" spans="1:28" ht="22.5">
      <c r="A62" s="72" t="s">
        <v>55</v>
      </c>
      <c r="B62" s="22" t="s">
        <v>56</v>
      </c>
      <c r="C62" s="12">
        <v>2020</v>
      </c>
      <c r="D62" s="27">
        <v>2027</v>
      </c>
      <c r="E62" s="16" t="s">
        <v>19</v>
      </c>
      <c r="F62" s="11" t="s">
        <v>20</v>
      </c>
      <c r="G62" s="1">
        <f t="shared" si="19"/>
        <v>2900085.05</v>
      </c>
      <c r="H62" s="1">
        <f>H63+H64</f>
        <v>648193.13</v>
      </c>
      <c r="I62" s="1">
        <f t="shared" ref="I62:O62" si="21">I63+I64</f>
        <v>2251891.92</v>
      </c>
      <c r="J62" s="1">
        <f t="shared" si="21"/>
        <v>0</v>
      </c>
      <c r="K62" s="1">
        <f t="shared" si="21"/>
        <v>0</v>
      </c>
      <c r="L62" s="1">
        <f t="shared" si="21"/>
        <v>0</v>
      </c>
      <c r="M62" s="1">
        <f t="shared" si="21"/>
        <v>0</v>
      </c>
      <c r="N62" s="1">
        <f t="shared" si="21"/>
        <v>0</v>
      </c>
      <c r="O62" s="1">
        <f t="shared" si="21"/>
        <v>0</v>
      </c>
      <c r="P62" s="22" t="s">
        <v>41</v>
      </c>
      <c r="Q62" s="12" t="s">
        <v>25</v>
      </c>
      <c r="R62" s="12" t="s">
        <v>16</v>
      </c>
      <c r="S62" s="12">
        <v>100</v>
      </c>
      <c r="T62" s="12">
        <v>100</v>
      </c>
      <c r="U62" s="12">
        <v>0</v>
      </c>
      <c r="V62" s="12">
        <v>0</v>
      </c>
      <c r="W62" s="12">
        <v>0</v>
      </c>
      <c r="X62" s="12">
        <v>0</v>
      </c>
      <c r="Y62" s="12">
        <v>0</v>
      </c>
      <c r="Z62" s="34"/>
      <c r="AA62" s="34"/>
      <c r="AB62" s="12">
        <v>0</v>
      </c>
    </row>
    <row r="63" spans="1:28" ht="56.25">
      <c r="A63" s="73"/>
      <c r="B63" s="23"/>
      <c r="C63" s="13"/>
      <c r="D63" s="27"/>
      <c r="E63" s="16"/>
      <c r="F63" s="11" t="s">
        <v>21</v>
      </c>
      <c r="G63" s="1">
        <f t="shared" si="19"/>
        <v>29000.85</v>
      </c>
      <c r="H63" s="1">
        <v>6481.93</v>
      </c>
      <c r="I63" s="1">
        <v>22518.92</v>
      </c>
      <c r="J63" s="1">
        <v>0</v>
      </c>
      <c r="K63" s="1">
        <v>0</v>
      </c>
      <c r="L63" s="1">
        <v>0</v>
      </c>
      <c r="M63" s="1">
        <v>0</v>
      </c>
      <c r="N63" s="1">
        <v>0</v>
      </c>
      <c r="O63" s="1">
        <v>0</v>
      </c>
      <c r="P63" s="23"/>
      <c r="Q63" s="13"/>
      <c r="R63" s="13"/>
      <c r="S63" s="13"/>
      <c r="T63" s="13"/>
      <c r="U63" s="13"/>
      <c r="V63" s="13"/>
      <c r="W63" s="13"/>
      <c r="X63" s="13"/>
      <c r="Y63" s="13"/>
      <c r="Z63" s="34"/>
      <c r="AA63" s="34"/>
      <c r="AB63" s="13"/>
    </row>
    <row r="64" spans="1:28" ht="33.75">
      <c r="A64" s="74"/>
      <c r="B64" s="24"/>
      <c r="C64" s="14"/>
      <c r="D64" s="27"/>
      <c r="E64" s="16"/>
      <c r="F64" s="11" t="s">
        <v>22</v>
      </c>
      <c r="G64" s="1">
        <f t="shared" si="19"/>
        <v>2871084.2</v>
      </c>
      <c r="H64" s="1">
        <v>641711.19999999995</v>
      </c>
      <c r="I64" s="1">
        <v>2229373</v>
      </c>
      <c r="J64" s="1">
        <v>0</v>
      </c>
      <c r="K64" s="1">
        <v>0</v>
      </c>
      <c r="L64" s="1">
        <v>0</v>
      </c>
      <c r="M64" s="1">
        <v>0</v>
      </c>
      <c r="N64" s="1">
        <v>0</v>
      </c>
      <c r="O64" s="1">
        <v>0</v>
      </c>
      <c r="P64" s="24"/>
      <c r="Q64" s="14"/>
      <c r="R64" s="14"/>
      <c r="S64" s="14"/>
      <c r="T64" s="14"/>
      <c r="U64" s="14"/>
      <c r="V64" s="14"/>
      <c r="W64" s="14"/>
      <c r="X64" s="14"/>
      <c r="Y64" s="14"/>
      <c r="Z64" s="34"/>
      <c r="AA64" s="34"/>
      <c r="AB64" s="14"/>
    </row>
    <row r="65" spans="1:28" ht="22.5">
      <c r="A65" s="72" t="s">
        <v>57</v>
      </c>
      <c r="B65" s="22" t="s">
        <v>58</v>
      </c>
      <c r="C65" s="12">
        <v>2020</v>
      </c>
      <c r="D65" s="27">
        <v>2027</v>
      </c>
      <c r="E65" s="16" t="s">
        <v>19</v>
      </c>
      <c r="F65" s="11" t="s">
        <v>20</v>
      </c>
      <c r="G65" s="1">
        <f t="shared" si="19"/>
        <v>434343.43</v>
      </c>
      <c r="H65" s="1">
        <f>H66+H67</f>
        <v>434343.43</v>
      </c>
      <c r="I65" s="1">
        <f t="shared" ref="I65:O65" si="22">I66+I67</f>
        <v>0</v>
      </c>
      <c r="J65" s="1">
        <f t="shared" si="22"/>
        <v>0</v>
      </c>
      <c r="K65" s="1">
        <f t="shared" si="22"/>
        <v>0</v>
      </c>
      <c r="L65" s="1">
        <f t="shared" si="22"/>
        <v>0</v>
      </c>
      <c r="M65" s="1">
        <f t="shared" si="22"/>
        <v>0</v>
      </c>
      <c r="N65" s="1">
        <f t="shared" si="22"/>
        <v>0</v>
      </c>
      <c r="O65" s="1">
        <f t="shared" si="22"/>
        <v>0</v>
      </c>
      <c r="P65" s="22" t="s">
        <v>59</v>
      </c>
      <c r="Q65" s="12" t="s">
        <v>25</v>
      </c>
      <c r="R65" s="12" t="s">
        <v>16</v>
      </c>
      <c r="S65" s="12">
        <v>100</v>
      </c>
      <c r="T65" s="12">
        <v>0</v>
      </c>
      <c r="U65" s="12">
        <v>0</v>
      </c>
      <c r="V65" s="12">
        <v>0</v>
      </c>
      <c r="W65" s="12">
        <v>0</v>
      </c>
      <c r="X65" s="12">
        <v>0</v>
      </c>
      <c r="Y65" s="12">
        <v>0</v>
      </c>
      <c r="Z65" s="34"/>
      <c r="AA65" s="34"/>
      <c r="AB65" s="12">
        <v>0</v>
      </c>
    </row>
    <row r="66" spans="1:28" ht="56.25">
      <c r="A66" s="73"/>
      <c r="B66" s="23"/>
      <c r="C66" s="13"/>
      <c r="D66" s="27"/>
      <c r="E66" s="16"/>
      <c r="F66" s="11" t="s">
        <v>21</v>
      </c>
      <c r="G66" s="1">
        <f t="shared" si="19"/>
        <v>4343.43</v>
      </c>
      <c r="H66" s="1">
        <v>4343.43</v>
      </c>
      <c r="I66" s="1">
        <v>0</v>
      </c>
      <c r="J66" s="1">
        <v>0</v>
      </c>
      <c r="K66" s="1">
        <v>0</v>
      </c>
      <c r="L66" s="1">
        <v>0</v>
      </c>
      <c r="M66" s="1">
        <v>0</v>
      </c>
      <c r="N66" s="1">
        <v>0</v>
      </c>
      <c r="O66" s="1">
        <v>0</v>
      </c>
      <c r="P66" s="23"/>
      <c r="Q66" s="13"/>
      <c r="R66" s="13"/>
      <c r="S66" s="13"/>
      <c r="T66" s="13"/>
      <c r="U66" s="13"/>
      <c r="V66" s="13"/>
      <c r="W66" s="13"/>
      <c r="X66" s="13"/>
      <c r="Y66" s="13"/>
      <c r="Z66" s="34"/>
      <c r="AA66" s="34"/>
      <c r="AB66" s="13"/>
    </row>
    <row r="67" spans="1:28" ht="33.75">
      <c r="A67" s="74"/>
      <c r="B67" s="24"/>
      <c r="C67" s="14"/>
      <c r="D67" s="27"/>
      <c r="E67" s="16"/>
      <c r="F67" s="11" t="s">
        <v>22</v>
      </c>
      <c r="G67" s="1">
        <f t="shared" si="19"/>
        <v>430000</v>
      </c>
      <c r="H67" s="1">
        <v>430000</v>
      </c>
      <c r="I67" s="1">
        <v>0</v>
      </c>
      <c r="J67" s="1">
        <v>0</v>
      </c>
      <c r="K67" s="1">
        <v>0</v>
      </c>
      <c r="L67" s="1">
        <v>0</v>
      </c>
      <c r="M67" s="1">
        <v>0</v>
      </c>
      <c r="N67" s="1">
        <v>0</v>
      </c>
      <c r="O67" s="1">
        <v>0</v>
      </c>
      <c r="P67" s="24"/>
      <c r="Q67" s="14"/>
      <c r="R67" s="14"/>
      <c r="S67" s="14"/>
      <c r="T67" s="14"/>
      <c r="U67" s="14"/>
      <c r="V67" s="14"/>
      <c r="W67" s="14"/>
      <c r="X67" s="14"/>
      <c r="Y67" s="14"/>
      <c r="Z67" s="34"/>
      <c r="AA67" s="34"/>
      <c r="AB67" s="14"/>
    </row>
    <row r="68" spans="1:28" ht="22.5">
      <c r="A68" s="72" t="s">
        <v>60</v>
      </c>
      <c r="B68" s="22" t="s">
        <v>61</v>
      </c>
      <c r="C68" s="12">
        <v>2020</v>
      </c>
      <c r="D68" s="27">
        <v>2027</v>
      </c>
      <c r="E68" s="16" t="s">
        <v>19</v>
      </c>
      <c r="F68" s="11" t="s">
        <v>20</v>
      </c>
      <c r="G68" s="1">
        <f t="shared" si="19"/>
        <v>59552528.340000004</v>
      </c>
      <c r="H68" s="1">
        <f>H69+H70</f>
        <v>6108984</v>
      </c>
      <c r="I68" s="1">
        <f t="shared" ref="I68:O68" si="23">I69+I70</f>
        <v>17698086</v>
      </c>
      <c r="J68" s="1">
        <f t="shared" si="23"/>
        <v>17888019.84</v>
      </c>
      <c r="K68" s="1">
        <f t="shared" si="23"/>
        <v>17857438.5</v>
      </c>
      <c r="L68" s="1">
        <f t="shared" si="23"/>
        <v>0</v>
      </c>
      <c r="M68" s="1">
        <f t="shared" si="23"/>
        <v>0</v>
      </c>
      <c r="N68" s="1">
        <f t="shared" si="23"/>
        <v>0</v>
      </c>
      <c r="O68" s="1">
        <f t="shared" si="23"/>
        <v>0</v>
      </c>
      <c r="P68" s="22" t="s">
        <v>62</v>
      </c>
      <c r="Q68" s="12" t="s">
        <v>25</v>
      </c>
      <c r="R68" s="12" t="s">
        <v>16</v>
      </c>
      <c r="S68" s="12">
        <v>100</v>
      </c>
      <c r="T68" s="12">
        <v>100</v>
      </c>
      <c r="U68" s="12">
        <v>100</v>
      </c>
      <c r="V68" s="12">
        <v>100</v>
      </c>
      <c r="W68" s="12">
        <v>100</v>
      </c>
      <c r="X68" s="12">
        <v>0</v>
      </c>
      <c r="Y68" s="12">
        <v>0</v>
      </c>
      <c r="Z68" s="34"/>
      <c r="AA68" s="34"/>
      <c r="AB68" s="12">
        <v>0</v>
      </c>
    </row>
    <row r="69" spans="1:28" ht="56.25">
      <c r="A69" s="73"/>
      <c r="B69" s="23"/>
      <c r="C69" s="13"/>
      <c r="D69" s="27"/>
      <c r="E69" s="16"/>
      <c r="F69" s="11" t="s">
        <v>21</v>
      </c>
      <c r="G69" s="1">
        <f t="shared" si="19"/>
        <v>0</v>
      </c>
      <c r="H69" s="1">
        <v>0</v>
      </c>
      <c r="I69" s="1">
        <v>0</v>
      </c>
      <c r="J69" s="1">
        <v>0</v>
      </c>
      <c r="K69" s="1">
        <v>0</v>
      </c>
      <c r="L69" s="1">
        <v>0</v>
      </c>
      <c r="M69" s="1">
        <v>0</v>
      </c>
      <c r="N69" s="1">
        <v>0</v>
      </c>
      <c r="O69" s="1">
        <v>0</v>
      </c>
      <c r="P69" s="23"/>
      <c r="Q69" s="13"/>
      <c r="R69" s="13"/>
      <c r="S69" s="13"/>
      <c r="T69" s="13"/>
      <c r="U69" s="13"/>
      <c r="V69" s="13"/>
      <c r="W69" s="13"/>
      <c r="X69" s="13"/>
      <c r="Y69" s="13"/>
      <c r="Z69" s="34"/>
      <c r="AA69" s="34"/>
      <c r="AB69" s="13"/>
    </row>
    <row r="70" spans="1:28" ht="33.75">
      <c r="A70" s="74"/>
      <c r="B70" s="24"/>
      <c r="C70" s="14"/>
      <c r="D70" s="27"/>
      <c r="E70" s="16"/>
      <c r="F70" s="11" t="s">
        <v>22</v>
      </c>
      <c r="G70" s="1">
        <f t="shared" si="19"/>
        <v>59552528.340000004</v>
      </c>
      <c r="H70" s="1">
        <v>6108984</v>
      </c>
      <c r="I70" s="1">
        <v>17698086</v>
      </c>
      <c r="J70" s="1">
        <v>17888019.84</v>
      </c>
      <c r="K70" s="1">
        <v>17857438.5</v>
      </c>
      <c r="L70" s="1">
        <v>0</v>
      </c>
      <c r="M70" s="1">
        <v>0</v>
      </c>
      <c r="N70" s="1">
        <v>0</v>
      </c>
      <c r="O70" s="1">
        <v>0</v>
      </c>
      <c r="P70" s="24"/>
      <c r="Q70" s="14"/>
      <c r="R70" s="14"/>
      <c r="S70" s="14"/>
      <c r="T70" s="14"/>
      <c r="U70" s="14"/>
      <c r="V70" s="14"/>
      <c r="W70" s="14"/>
      <c r="X70" s="14"/>
      <c r="Y70" s="14"/>
      <c r="Z70" s="34"/>
      <c r="AA70" s="34"/>
      <c r="AB70" s="14"/>
    </row>
    <row r="71" spans="1:28" ht="22.5">
      <c r="A71" s="72" t="s">
        <v>63</v>
      </c>
      <c r="B71" s="22" t="s">
        <v>64</v>
      </c>
      <c r="C71" s="12">
        <v>2020</v>
      </c>
      <c r="D71" s="27">
        <v>2027</v>
      </c>
      <c r="E71" s="16" t="s">
        <v>19</v>
      </c>
      <c r="F71" s="11" t="s">
        <v>20</v>
      </c>
      <c r="G71" s="1">
        <f t="shared" si="19"/>
        <v>824427.55999999994</v>
      </c>
      <c r="H71" s="1">
        <f>H72+H73</f>
        <v>0</v>
      </c>
      <c r="I71" s="1">
        <f t="shared" ref="I71:O71" si="24">I72+I73</f>
        <v>151065.04999999999</v>
      </c>
      <c r="J71" s="1">
        <f t="shared" si="24"/>
        <v>135449.53</v>
      </c>
      <c r="K71" s="1">
        <f t="shared" si="24"/>
        <v>127264</v>
      </c>
      <c r="L71" s="1">
        <f t="shared" si="24"/>
        <v>85268.98</v>
      </c>
      <c r="M71" s="1">
        <f t="shared" si="24"/>
        <v>103356</v>
      </c>
      <c r="N71" s="1">
        <f t="shared" si="24"/>
        <v>111012</v>
      </c>
      <c r="O71" s="1">
        <f t="shared" si="24"/>
        <v>111012</v>
      </c>
      <c r="P71" s="22" t="s">
        <v>65</v>
      </c>
      <c r="Q71" s="12" t="s">
        <v>25</v>
      </c>
      <c r="R71" s="12" t="s">
        <v>16</v>
      </c>
      <c r="S71" s="12">
        <v>100</v>
      </c>
      <c r="T71" s="12">
        <v>100</v>
      </c>
      <c r="U71" s="12">
        <v>100</v>
      </c>
      <c r="V71" s="12">
        <v>100</v>
      </c>
      <c r="W71" s="12">
        <v>100</v>
      </c>
      <c r="X71" s="12">
        <v>100</v>
      </c>
      <c r="Y71" s="12">
        <v>100</v>
      </c>
      <c r="Z71" s="34"/>
      <c r="AA71" s="34"/>
      <c r="AB71" s="12">
        <v>100</v>
      </c>
    </row>
    <row r="72" spans="1:28" ht="56.25">
      <c r="A72" s="73"/>
      <c r="B72" s="23"/>
      <c r="C72" s="13"/>
      <c r="D72" s="27"/>
      <c r="E72" s="16"/>
      <c r="F72" s="11" t="s">
        <v>21</v>
      </c>
      <c r="G72" s="1">
        <f t="shared" si="19"/>
        <v>824427.55999999994</v>
      </c>
      <c r="H72" s="1">
        <v>0</v>
      </c>
      <c r="I72" s="1">
        <v>151065.04999999999</v>
      </c>
      <c r="J72" s="1">
        <v>135449.53</v>
      </c>
      <c r="K72" s="1">
        <v>127264</v>
      </c>
      <c r="L72" s="1">
        <v>85268.98</v>
      </c>
      <c r="M72" s="1">
        <v>103356</v>
      </c>
      <c r="N72" s="1">
        <v>111012</v>
      </c>
      <c r="O72" s="1">
        <v>111012</v>
      </c>
      <c r="P72" s="23"/>
      <c r="Q72" s="13"/>
      <c r="R72" s="13"/>
      <c r="S72" s="13"/>
      <c r="T72" s="13"/>
      <c r="U72" s="13"/>
      <c r="V72" s="13"/>
      <c r="W72" s="13"/>
      <c r="X72" s="13"/>
      <c r="Y72" s="13"/>
      <c r="Z72" s="34"/>
      <c r="AA72" s="34"/>
      <c r="AB72" s="13"/>
    </row>
    <row r="73" spans="1:28" ht="33.75">
      <c r="A73" s="74"/>
      <c r="B73" s="24"/>
      <c r="C73" s="14"/>
      <c r="D73" s="27"/>
      <c r="E73" s="16"/>
      <c r="F73" s="11" t="s">
        <v>22</v>
      </c>
      <c r="G73" s="1">
        <f t="shared" si="19"/>
        <v>0</v>
      </c>
      <c r="H73" s="1">
        <v>0</v>
      </c>
      <c r="I73" s="1">
        <v>0</v>
      </c>
      <c r="J73" s="1">
        <v>0</v>
      </c>
      <c r="K73" s="1">
        <v>0</v>
      </c>
      <c r="L73" s="1">
        <v>0</v>
      </c>
      <c r="M73" s="1">
        <v>0</v>
      </c>
      <c r="N73" s="1">
        <v>0</v>
      </c>
      <c r="O73" s="1">
        <v>0</v>
      </c>
      <c r="P73" s="24"/>
      <c r="Q73" s="14"/>
      <c r="R73" s="14"/>
      <c r="S73" s="14"/>
      <c r="T73" s="14"/>
      <c r="U73" s="14"/>
      <c r="V73" s="14"/>
      <c r="W73" s="14"/>
      <c r="X73" s="14"/>
      <c r="Y73" s="14"/>
      <c r="Z73" s="34"/>
      <c r="AA73" s="34"/>
      <c r="AB73" s="14"/>
    </row>
    <row r="74" spans="1:28" ht="22.5">
      <c r="A74" s="72" t="s">
        <v>66</v>
      </c>
      <c r="B74" s="22" t="s">
        <v>67</v>
      </c>
      <c r="C74" s="12">
        <v>2020</v>
      </c>
      <c r="D74" s="27">
        <v>2027</v>
      </c>
      <c r="E74" s="16" t="s">
        <v>19</v>
      </c>
      <c r="F74" s="11" t="s">
        <v>20</v>
      </c>
      <c r="G74" s="1">
        <f t="shared" si="19"/>
        <v>15624409.050000001</v>
      </c>
      <c r="H74" s="1">
        <f>H75+H76</f>
        <v>0</v>
      </c>
      <c r="I74" s="1">
        <f t="shared" ref="I74:O74" si="25">I75+I76</f>
        <v>1351375.64</v>
      </c>
      <c r="J74" s="1">
        <f t="shared" si="25"/>
        <v>1771555.77</v>
      </c>
      <c r="K74" s="1">
        <f t="shared" si="25"/>
        <v>1999130.04</v>
      </c>
      <c r="L74" s="1">
        <f t="shared" si="25"/>
        <v>1704058.48</v>
      </c>
      <c r="M74" s="1">
        <f t="shared" si="25"/>
        <v>2864889.12</v>
      </c>
      <c r="N74" s="1">
        <f t="shared" si="25"/>
        <v>2966700</v>
      </c>
      <c r="O74" s="1">
        <f t="shared" si="25"/>
        <v>2966700</v>
      </c>
      <c r="P74" s="22" t="s">
        <v>68</v>
      </c>
      <c r="Q74" s="12" t="s">
        <v>25</v>
      </c>
      <c r="R74" s="12" t="s">
        <v>16</v>
      </c>
      <c r="S74" s="12">
        <v>100</v>
      </c>
      <c r="T74" s="12">
        <v>100</v>
      </c>
      <c r="U74" s="12">
        <v>100</v>
      </c>
      <c r="V74" s="12">
        <v>100</v>
      </c>
      <c r="W74" s="12">
        <v>100</v>
      </c>
      <c r="X74" s="12">
        <v>100</v>
      </c>
      <c r="Y74" s="12">
        <v>100</v>
      </c>
      <c r="Z74" s="34"/>
      <c r="AA74" s="34"/>
      <c r="AB74" s="12">
        <v>100</v>
      </c>
    </row>
    <row r="75" spans="1:28" ht="56.25">
      <c r="A75" s="73"/>
      <c r="B75" s="23"/>
      <c r="C75" s="13"/>
      <c r="D75" s="27"/>
      <c r="E75" s="16"/>
      <c r="F75" s="11" t="s">
        <v>21</v>
      </c>
      <c r="G75" s="1">
        <f t="shared" si="19"/>
        <v>15624409.050000001</v>
      </c>
      <c r="H75" s="1">
        <v>0</v>
      </c>
      <c r="I75" s="1">
        <v>1351375.64</v>
      </c>
      <c r="J75" s="1">
        <v>1771555.77</v>
      </c>
      <c r="K75" s="1">
        <v>1999130.04</v>
      </c>
      <c r="L75" s="1">
        <v>1704058.48</v>
      </c>
      <c r="M75" s="1">
        <v>2864889.12</v>
      </c>
      <c r="N75" s="1">
        <v>2966700</v>
      </c>
      <c r="O75" s="1">
        <v>2966700</v>
      </c>
      <c r="P75" s="23"/>
      <c r="Q75" s="13"/>
      <c r="R75" s="13"/>
      <c r="S75" s="13"/>
      <c r="T75" s="13"/>
      <c r="U75" s="13"/>
      <c r="V75" s="13"/>
      <c r="W75" s="13"/>
      <c r="X75" s="13"/>
      <c r="Y75" s="13"/>
      <c r="Z75" s="34"/>
      <c r="AA75" s="34"/>
      <c r="AB75" s="13"/>
    </row>
    <row r="76" spans="1:28" ht="33.75">
      <c r="A76" s="74"/>
      <c r="B76" s="24"/>
      <c r="C76" s="14"/>
      <c r="D76" s="27"/>
      <c r="E76" s="16"/>
      <c r="F76" s="11" t="s">
        <v>22</v>
      </c>
      <c r="G76" s="1">
        <f t="shared" si="19"/>
        <v>0</v>
      </c>
      <c r="H76" s="1">
        <v>0</v>
      </c>
      <c r="I76" s="1">
        <v>0</v>
      </c>
      <c r="J76" s="1">
        <v>0</v>
      </c>
      <c r="K76" s="1">
        <v>0</v>
      </c>
      <c r="L76" s="1">
        <v>0</v>
      </c>
      <c r="M76" s="1">
        <v>0</v>
      </c>
      <c r="N76" s="1">
        <v>0</v>
      </c>
      <c r="O76" s="1">
        <v>0</v>
      </c>
      <c r="P76" s="24"/>
      <c r="Q76" s="14"/>
      <c r="R76" s="14"/>
      <c r="S76" s="14"/>
      <c r="T76" s="14"/>
      <c r="U76" s="14"/>
      <c r="V76" s="14"/>
      <c r="W76" s="14"/>
      <c r="X76" s="14"/>
      <c r="Y76" s="14"/>
      <c r="Z76" s="34"/>
      <c r="AA76" s="34"/>
      <c r="AB76" s="14"/>
    </row>
    <row r="77" spans="1:28" ht="22.5">
      <c r="A77" s="72" t="s">
        <v>69</v>
      </c>
      <c r="B77" s="22" t="s">
        <v>70</v>
      </c>
      <c r="C77" s="12">
        <v>2020</v>
      </c>
      <c r="D77" s="27">
        <v>2027</v>
      </c>
      <c r="E77" s="16" t="s">
        <v>19</v>
      </c>
      <c r="F77" s="11" t="s">
        <v>20</v>
      </c>
      <c r="G77" s="1">
        <f t="shared" si="19"/>
        <v>3462366.4</v>
      </c>
      <c r="H77" s="1">
        <f>H78+H79</f>
        <v>0</v>
      </c>
      <c r="I77" s="1">
        <f t="shared" ref="I77:O77" si="26">I78+I79</f>
        <v>393478.36</v>
      </c>
      <c r="J77" s="1">
        <f t="shared" si="26"/>
        <v>410568.04</v>
      </c>
      <c r="K77" s="1">
        <f t="shared" si="26"/>
        <v>537380</v>
      </c>
      <c r="L77" s="1">
        <f t="shared" si="26"/>
        <v>389700</v>
      </c>
      <c r="M77" s="1">
        <f t="shared" si="26"/>
        <v>558920</v>
      </c>
      <c r="N77" s="1">
        <f t="shared" si="26"/>
        <v>586160</v>
      </c>
      <c r="O77" s="1">
        <f t="shared" si="26"/>
        <v>586160</v>
      </c>
      <c r="P77" s="22" t="s">
        <v>71</v>
      </c>
      <c r="Q77" s="12" t="s">
        <v>25</v>
      </c>
      <c r="R77" s="12" t="s">
        <v>16</v>
      </c>
      <c r="S77" s="12">
        <v>100</v>
      </c>
      <c r="T77" s="12">
        <v>100</v>
      </c>
      <c r="U77" s="12">
        <v>100</v>
      </c>
      <c r="V77" s="12">
        <v>100</v>
      </c>
      <c r="W77" s="12">
        <v>100</v>
      </c>
      <c r="X77" s="12">
        <v>100</v>
      </c>
      <c r="Y77" s="12">
        <v>100</v>
      </c>
      <c r="Z77" s="34"/>
      <c r="AA77" s="34"/>
      <c r="AB77" s="12">
        <v>100</v>
      </c>
    </row>
    <row r="78" spans="1:28" ht="56.25">
      <c r="A78" s="73"/>
      <c r="B78" s="23"/>
      <c r="C78" s="13"/>
      <c r="D78" s="27"/>
      <c r="E78" s="16"/>
      <c r="F78" s="11" t="s">
        <v>21</v>
      </c>
      <c r="G78" s="1">
        <f t="shared" si="19"/>
        <v>3462366.4</v>
      </c>
      <c r="H78" s="1">
        <v>0</v>
      </c>
      <c r="I78" s="1">
        <v>393478.36</v>
      </c>
      <c r="J78" s="1">
        <v>410568.04</v>
      </c>
      <c r="K78" s="1">
        <v>537380</v>
      </c>
      <c r="L78" s="1">
        <v>389700</v>
      </c>
      <c r="M78" s="1">
        <v>558920</v>
      </c>
      <c r="N78" s="1">
        <v>586160</v>
      </c>
      <c r="O78" s="1">
        <v>586160</v>
      </c>
      <c r="P78" s="23"/>
      <c r="Q78" s="13"/>
      <c r="R78" s="13"/>
      <c r="S78" s="13"/>
      <c r="T78" s="13"/>
      <c r="U78" s="13"/>
      <c r="V78" s="13"/>
      <c r="W78" s="13"/>
      <c r="X78" s="13"/>
      <c r="Y78" s="13"/>
      <c r="Z78" s="34"/>
      <c r="AA78" s="34"/>
      <c r="AB78" s="13"/>
    </row>
    <row r="79" spans="1:28" ht="33.75">
      <c r="A79" s="74"/>
      <c r="B79" s="24"/>
      <c r="C79" s="14"/>
      <c r="D79" s="27"/>
      <c r="E79" s="16"/>
      <c r="F79" s="11" t="s">
        <v>22</v>
      </c>
      <c r="G79" s="1">
        <f t="shared" si="19"/>
        <v>0</v>
      </c>
      <c r="H79" s="1">
        <v>0</v>
      </c>
      <c r="I79" s="1">
        <v>0</v>
      </c>
      <c r="J79" s="1">
        <v>0</v>
      </c>
      <c r="K79" s="1">
        <v>0</v>
      </c>
      <c r="L79" s="1">
        <v>0</v>
      </c>
      <c r="M79" s="1">
        <v>0</v>
      </c>
      <c r="N79" s="1">
        <v>0</v>
      </c>
      <c r="O79" s="1">
        <v>0</v>
      </c>
      <c r="P79" s="24"/>
      <c r="Q79" s="14"/>
      <c r="R79" s="14"/>
      <c r="S79" s="14"/>
      <c r="T79" s="14"/>
      <c r="U79" s="14"/>
      <c r="V79" s="14"/>
      <c r="W79" s="14"/>
      <c r="X79" s="14"/>
      <c r="Y79" s="14"/>
      <c r="Z79" s="34"/>
      <c r="AA79" s="34"/>
      <c r="AB79" s="14"/>
    </row>
    <row r="80" spans="1:28" ht="22.5">
      <c r="A80" s="72" t="s">
        <v>72</v>
      </c>
      <c r="B80" s="22" t="s">
        <v>73</v>
      </c>
      <c r="C80" s="12">
        <v>2020</v>
      </c>
      <c r="D80" s="27">
        <v>2027</v>
      </c>
      <c r="E80" s="16" t="s">
        <v>19</v>
      </c>
      <c r="F80" s="11" t="s">
        <v>20</v>
      </c>
      <c r="G80" s="1">
        <f t="shared" si="19"/>
        <v>5353188.47</v>
      </c>
      <c r="H80" s="1">
        <f>H81+H82</f>
        <v>0</v>
      </c>
      <c r="I80" s="1">
        <f t="shared" ref="I80:O80" si="27">I81+I82</f>
        <v>188155.19</v>
      </c>
      <c r="J80" s="1">
        <f t="shared" si="27"/>
        <v>852793.28</v>
      </c>
      <c r="K80" s="1">
        <f t="shared" si="27"/>
        <v>862448</v>
      </c>
      <c r="L80" s="1">
        <f t="shared" si="27"/>
        <v>862448</v>
      </c>
      <c r="M80" s="1">
        <f t="shared" si="27"/>
        <v>862448</v>
      </c>
      <c r="N80" s="1">
        <f t="shared" si="27"/>
        <v>862448</v>
      </c>
      <c r="O80" s="1">
        <f t="shared" si="27"/>
        <v>862448</v>
      </c>
      <c r="P80" s="22" t="s">
        <v>74</v>
      </c>
      <c r="Q80" s="12" t="s">
        <v>25</v>
      </c>
      <c r="R80" s="12" t="s">
        <v>16</v>
      </c>
      <c r="S80" s="12" t="s">
        <v>16</v>
      </c>
      <c r="T80" s="12">
        <v>100</v>
      </c>
      <c r="U80" s="12">
        <v>100</v>
      </c>
      <c r="V80" s="12">
        <v>100</v>
      </c>
      <c r="W80" s="12">
        <v>100</v>
      </c>
      <c r="X80" s="12">
        <v>100</v>
      </c>
      <c r="Y80" s="12">
        <v>100</v>
      </c>
      <c r="Z80" s="34"/>
      <c r="AA80" s="34"/>
      <c r="AB80" s="12">
        <v>100</v>
      </c>
    </row>
    <row r="81" spans="1:28" ht="56.25">
      <c r="A81" s="73" t="s">
        <v>72</v>
      </c>
      <c r="B81" s="23"/>
      <c r="C81" s="13"/>
      <c r="D81" s="27"/>
      <c r="E81" s="16"/>
      <c r="F81" s="11" t="s">
        <v>26</v>
      </c>
      <c r="G81" s="1">
        <f t="shared" si="19"/>
        <v>5353188.47</v>
      </c>
      <c r="H81" s="1">
        <v>0</v>
      </c>
      <c r="I81" s="1">
        <v>188155.19</v>
      </c>
      <c r="J81" s="1">
        <v>852793.28</v>
      </c>
      <c r="K81" s="1">
        <v>862448</v>
      </c>
      <c r="L81" s="1">
        <v>862448</v>
      </c>
      <c r="M81" s="1">
        <v>862448</v>
      </c>
      <c r="N81" s="1">
        <v>862448</v>
      </c>
      <c r="O81" s="1">
        <v>862448</v>
      </c>
      <c r="P81" s="23"/>
      <c r="Q81" s="13"/>
      <c r="R81" s="13"/>
      <c r="S81" s="13"/>
      <c r="T81" s="13"/>
      <c r="U81" s="13"/>
      <c r="V81" s="13"/>
      <c r="W81" s="13"/>
      <c r="X81" s="13"/>
      <c r="Y81" s="13"/>
      <c r="Z81" s="34"/>
      <c r="AA81" s="34"/>
      <c r="AB81" s="13"/>
    </row>
    <row r="82" spans="1:28" ht="33.75">
      <c r="A82" s="74"/>
      <c r="B82" s="24"/>
      <c r="C82" s="14"/>
      <c r="D82" s="27"/>
      <c r="E82" s="16"/>
      <c r="F82" s="11" t="s">
        <v>22</v>
      </c>
      <c r="G82" s="1">
        <f t="shared" si="19"/>
        <v>0</v>
      </c>
      <c r="H82" s="1">
        <v>0</v>
      </c>
      <c r="I82" s="1">
        <v>0</v>
      </c>
      <c r="J82" s="1">
        <v>0</v>
      </c>
      <c r="K82" s="1">
        <v>0</v>
      </c>
      <c r="L82" s="1">
        <v>0</v>
      </c>
      <c r="M82" s="1">
        <v>0</v>
      </c>
      <c r="N82" s="1">
        <v>0</v>
      </c>
      <c r="O82" s="1">
        <v>0</v>
      </c>
      <c r="P82" s="24"/>
      <c r="Q82" s="14"/>
      <c r="R82" s="14"/>
      <c r="S82" s="14"/>
      <c r="T82" s="14"/>
      <c r="U82" s="14"/>
      <c r="V82" s="14"/>
      <c r="W82" s="14"/>
      <c r="X82" s="14"/>
      <c r="Y82" s="14"/>
      <c r="Z82" s="34"/>
      <c r="AA82" s="34"/>
      <c r="AB82" s="14"/>
    </row>
    <row r="83" spans="1:28" ht="22.5">
      <c r="A83" s="72" t="s">
        <v>75</v>
      </c>
      <c r="B83" s="22" t="s">
        <v>76</v>
      </c>
      <c r="C83" s="12">
        <v>2020</v>
      </c>
      <c r="D83" s="27">
        <v>2027</v>
      </c>
      <c r="E83" s="16" t="s">
        <v>19</v>
      </c>
      <c r="F83" s="11" t="s">
        <v>20</v>
      </c>
      <c r="G83" s="1">
        <f t="shared" si="19"/>
        <v>12093511.220000001</v>
      </c>
      <c r="H83" s="1">
        <f>H84+H85</f>
        <v>0</v>
      </c>
      <c r="I83" s="1">
        <f t="shared" ref="I83:O83" si="28">I84+I85</f>
        <v>0</v>
      </c>
      <c r="J83" s="1">
        <f t="shared" si="28"/>
        <v>878787.88</v>
      </c>
      <c r="K83" s="1">
        <f t="shared" si="28"/>
        <v>0</v>
      </c>
      <c r="L83" s="1">
        <f t="shared" si="28"/>
        <v>11214723.34</v>
      </c>
      <c r="M83" s="1">
        <f t="shared" si="28"/>
        <v>0</v>
      </c>
      <c r="N83" s="1">
        <f t="shared" si="28"/>
        <v>0</v>
      </c>
      <c r="O83" s="1">
        <f t="shared" si="28"/>
        <v>0</v>
      </c>
      <c r="P83" s="22" t="s">
        <v>77</v>
      </c>
      <c r="Q83" s="12" t="s">
        <v>25</v>
      </c>
      <c r="R83" s="12" t="s">
        <v>16</v>
      </c>
      <c r="S83" s="12" t="s">
        <v>16</v>
      </c>
      <c r="T83" s="12" t="s">
        <v>16</v>
      </c>
      <c r="U83" s="12">
        <v>100</v>
      </c>
      <c r="V83" s="12">
        <v>0</v>
      </c>
      <c r="W83" s="12">
        <v>100</v>
      </c>
      <c r="X83" s="12">
        <v>0</v>
      </c>
      <c r="Y83" s="12">
        <v>0</v>
      </c>
      <c r="Z83" s="34"/>
      <c r="AA83" s="34"/>
      <c r="AB83" s="12">
        <v>0</v>
      </c>
    </row>
    <row r="84" spans="1:28" ht="56.25">
      <c r="A84" s="73" t="s">
        <v>72</v>
      </c>
      <c r="B84" s="23"/>
      <c r="C84" s="13"/>
      <c r="D84" s="27"/>
      <c r="E84" s="16"/>
      <c r="F84" s="11" t="s">
        <v>26</v>
      </c>
      <c r="G84" s="1">
        <f t="shared" si="19"/>
        <v>3523511.2199999997</v>
      </c>
      <c r="H84" s="1">
        <v>0</v>
      </c>
      <c r="I84" s="1">
        <v>0</v>
      </c>
      <c r="J84" s="1">
        <v>8787.8799999999992</v>
      </c>
      <c r="K84" s="1">
        <v>0</v>
      </c>
      <c r="L84" s="1">
        <v>3514723.34</v>
      </c>
      <c r="M84" s="1">
        <v>0</v>
      </c>
      <c r="N84" s="1">
        <v>0</v>
      </c>
      <c r="O84" s="1">
        <v>0</v>
      </c>
      <c r="P84" s="23"/>
      <c r="Q84" s="13"/>
      <c r="R84" s="13"/>
      <c r="S84" s="13"/>
      <c r="T84" s="13"/>
      <c r="U84" s="13"/>
      <c r="V84" s="13"/>
      <c r="W84" s="13"/>
      <c r="X84" s="13"/>
      <c r="Y84" s="13"/>
      <c r="Z84" s="34"/>
      <c r="AA84" s="34"/>
      <c r="AB84" s="13"/>
    </row>
    <row r="85" spans="1:28" ht="33.75">
      <c r="A85" s="74"/>
      <c r="B85" s="24"/>
      <c r="C85" s="14"/>
      <c r="D85" s="27"/>
      <c r="E85" s="16"/>
      <c r="F85" s="11" t="s">
        <v>22</v>
      </c>
      <c r="G85" s="1">
        <f t="shared" si="19"/>
        <v>8570000</v>
      </c>
      <c r="H85" s="1">
        <v>0</v>
      </c>
      <c r="I85" s="1">
        <v>0</v>
      </c>
      <c r="J85" s="1">
        <v>870000</v>
      </c>
      <c r="K85" s="1">
        <v>0</v>
      </c>
      <c r="L85" s="1">
        <v>7700000</v>
      </c>
      <c r="M85" s="1">
        <v>0</v>
      </c>
      <c r="N85" s="1">
        <v>0</v>
      </c>
      <c r="O85" s="1">
        <v>0</v>
      </c>
      <c r="P85" s="24"/>
      <c r="Q85" s="14"/>
      <c r="R85" s="14"/>
      <c r="S85" s="14"/>
      <c r="T85" s="14"/>
      <c r="U85" s="14"/>
      <c r="V85" s="14"/>
      <c r="W85" s="14"/>
      <c r="X85" s="14"/>
      <c r="Y85" s="14"/>
      <c r="Z85" s="34"/>
      <c r="AA85" s="34"/>
      <c r="AB85" s="14"/>
    </row>
    <row r="86" spans="1:28" ht="22.5">
      <c r="A86" s="72" t="s">
        <v>78</v>
      </c>
      <c r="B86" s="22" t="s">
        <v>79</v>
      </c>
      <c r="C86" s="12">
        <v>2020</v>
      </c>
      <c r="D86" s="27">
        <v>2027</v>
      </c>
      <c r="E86" s="16" t="s">
        <v>19</v>
      </c>
      <c r="F86" s="11" t="s">
        <v>20</v>
      </c>
      <c r="G86" s="1">
        <f t="shared" si="19"/>
        <v>1459595.96</v>
      </c>
      <c r="H86" s="1">
        <f>H87+H88</f>
        <v>0</v>
      </c>
      <c r="I86" s="1">
        <f t="shared" ref="I86:O86" si="29">I87+I88</f>
        <v>0</v>
      </c>
      <c r="J86" s="1">
        <f t="shared" si="29"/>
        <v>535353.54</v>
      </c>
      <c r="K86" s="1">
        <f t="shared" si="29"/>
        <v>0</v>
      </c>
      <c r="L86" s="1">
        <f t="shared" si="29"/>
        <v>924242.42</v>
      </c>
      <c r="M86" s="1">
        <f t="shared" si="29"/>
        <v>0</v>
      </c>
      <c r="N86" s="1">
        <f t="shared" si="29"/>
        <v>0</v>
      </c>
      <c r="O86" s="1">
        <f t="shared" si="29"/>
        <v>0</v>
      </c>
      <c r="P86" s="22" t="s">
        <v>80</v>
      </c>
      <c r="Q86" s="12" t="s">
        <v>25</v>
      </c>
      <c r="R86" s="12" t="s">
        <v>16</v>
      </c>
      <c r="S86" s="12" t="s">
        <v>16</v>
      </c>
      <c r="T86" s="12" t="s">
        <v>16</v>
      </c>
      <c r="U86" s="12">
        <v>100</v>
      </c>
      <c r="V86" s="12">
        <v>0</v>
      </c>
      <c r="W86" s="12">
        <v>0</v>
      </c>
      <c r="X86" s="12">
        <v>0</v>
      </c>
      <c r="Y86" s="12">
        <v>0</v>
      </c>
      <c r="Z86" s="34"/>
      <c r="AA86" s="34"/>
      <c r="AB86" s="12">
        <v>0</v>
      </c>
    </row>
    <row r="87" spans="1:28" ht="56.25">
      <c r="A87" s="73" t="s">
        <v>72</v>
      </c>
      <c r="B87" s="23"/>
      <c r="C87" s="13"/>
      <c r="D87" s="27"/>
      <c r="E87" s="16"/>
      <c r="F87" s="11" t="s">
        <v>26</v>
      </c>
      <c r="G87" s="1">
        <f t="shared" si="19"/>
        <v>14595.96</v>
      </c>
      <c r="H87" s="1">
        <v>0</v>
      </c>
      <c r="I87" s="1">
        <v>0</v>
      </c>
      <c r="J87" s="1">
        <v>5353.54</v>
      </c>
      <c r="K87" s="1">
        <v>0</v>
      </c>
      <c r="L87" s="1">
        <v>9242.42</v>
      </c>
      <c r="M87" s="1">
        <v>0</v>
      </c>
      <c r="N87" s="1">
        <v>0</v>
      </c>
      <c r="O87" s="1">
        <v>0</v>
      </c>
      <c r="P87" s="23"/>
      <c r="Q87" s="13"/>
      <c r="R87" s="13"/>
      <c r="S87" s="13"/>
      <c r="T87" s="13"/>
      <c r="U87" s="13"/>
      <c r="V87" s="13"/>
      <c r="W87" s="13"/>
      <c r="X87" s="13"/>
      <c r="Y87" s="13"/>
      <c r="Z87" s="34"/>
      <c r="AA87" s="34"/>
      <c r="AB87" s="13"/>
    </row>
    <row r="88" spans="1:28" ht="33.75">
      <c r="A88" s="74"/>
      <c r="B88" s="24"/>
      <c r="C88" s="14"/>
      <c r="D88" s="27"/>
      <c r="E88" s="16"/>
      <c r="F88" s="11" t="s">
        <v>22</v>
      </c>
      <c r="G88" s="1">
        <f t="shared" si="19"/>
        <v>1445000</v>
      </c>
      <c r="H88" s="1">
        <v>0</v>
      </c>
      <c r="I88" s="1">
        <v>0</v>
      </c>
      <c r="J88" s="1">
        <v>530000</v>
      </c>
      <c r="K88" s="1">
        <v>0</v>
      </c>
      <c r="L88" s="1">
        <v>915000</v>
      </c>
      <c r="M88" s="1">
        <v>0</v>
      </c>
      <c r="N88" s="1">
        <v>0</v>
      </c>
      <c r="O88" s="1">
        <v>0</v>
      </c>
      <c r="P88" s="24"/>
      <c r="Q88" s="14"/>
      <c r="R88" s="14"/>
      <c r="S88" s="14"/>
      <c r="T88" s="14"/>
      <c r="U88" s="14"/>
      <c r="V88" s="14"/>
      <c r="W88" s="14"/>
      <c r="X88" s="14"/>
      <c r="Y88" s="14"/>
      <c r="Z88" s="34"/>
      <c r="AA88" s="34"/>
      <c r="AB88" s="14"/>
    </row>
    <row r="89" spans="1:28" ht="22.5">
      <c r="A89" s="76"/>
      <c r="B89" s="22" t="s">
        <v>81</v>
      </c>
      <c r="C89" s="12">
        <v>2020</v>
      </c>
      <c r="D89" s="27">
        <v>2027</v>
      </c>
      <c r="E89" s="16" t="s">
        <v>19</v>
      </c>
      <c r="F89" s="11" t="s">
        <v>20</v>
      </c>
      <c r="G89" s="1">
        <f t="shared" si="19"/>
        <v>746521</v>
      </c>
      <c r="H89" s="1">
        <f t="shared" ref="H89:I89" si="30">H90+H91</f>
        <v>0</v>
      </c>
      <c r="I89" s="1">
        <f t="shared" si="30"/>
        <v>0</v>
      </c>
      <c r="J89" s="1">
        <f>J90+J91</f>
        <v>746521</v>
      </c>
      <c r="K89" s="1">
        <f t="shared" ref="K89:O89" si="31">K90+K91</f>
        <v>0</v>
      </c>
      <c r="L89" s="1">
        <f t="shared" si="31"/>
        <v>0</v>
      </c>
      <c r="M89" s="1">
        <f t="shared" si="31"/>
        <v>0</v>
      </c>
      <c r="N89" s="1">
        <f t="shared" si="31"/>
        <v>0</v>
      </c>
      <c r="O89" s="1">
        <f t="shared" si="31"/>
        <v>0</v>
      </c>
      <c r="P89" s="22" t="s">
        <v>82</v>
      </c>
      <c r="Q89" s="6"/>
      <c r="R89" s="6"/>
      <c r="S89" s="6"/>
      <c r="T89" s="6"/>
      <c r="U89" s="6"/>
      <c r="V89" s="6"/>
      <c r="W89" s="6"/>
      <c r="X89" s="6"/>
      <c r="Y89" s="6"/>
      <c r="Z89" s="34"/>
      <c r="AA89" s="34"/>
      <c r="AB89" s="6"/>
    </row>
    <row r="90" spans="1:28" ht="56.25">
      <c r="A90" s="72" t="s">
        <v>83</v>
      </c>
      <c r="B90" s="75"/>
      <c r="C90" s="13"/>
      <c r="D90" s="27"/>
      <c r="E90" s="16"/>
      <c r="F90" s="11" t="s">
        <v>26</v>
      </c>
      <c r="G90" s="1">
        <f t="shared" si="19"/>
        <v>7465.21</v>
      </c>
      <c r="H90" s="1">
        <v>0</v>
      </c>
      <c r="I90" s="1">
        <v>0</v>
      </c>
      <c r="J90" s="1">
        <v>7465.21</v>
      </c>
      <c r="K90" s="1">
        <v>0</v>
      </c>
      <c r="L90" s="1">
        <v>0</v>
      </c>
      <c r="M90" s="1">
        <v>0</v>
      </c>
      <c r="N90" s="1">
        <v>0</v>
      </c>
      <c r="O90" s="1">
        <v>0</v>
      </c>
      <c r="P90" s="75"/>
      <c r="Q90" s="6"/>
      <c r="R90" s="6"/>
      <c r="S90" s="6"/>
      <c r="T90" s="6"/>
      <c r="U90" s="6"/>
      <c r="V90" s="6"/>
      <c r="W90" s="6"/>
      <c r="X90" s="6"/>
      <c r="Y90" s="6"/>
      <c r="Z90" s="34"/>
      <c r="AA90" s="34"/>
      <c r="AB90" s="6"/>
    </row>
    <row r="91" spans="1:28" ht="33.75">
      <c r="A91" s="74"/>
      <c r="B91" s="77"/>
      <c r="C91" s="14"/>
      <c r="D91" s="27"/>
      <c r="E91" s="16"/>
      <c r="F91" s="11" t="s">
        <v>22</v>
      </c>
      <c r="G91" s="1">
        <f t="shared" si="19"/>
        <v>739055.79</v>
      </c>
      <c r="H91" s="1">
        <v>0</v>
      </c>
      <c r="I91" s="1">
        <v>0</v>
      </c>
      <c r="J91" s="1">
        <v>739055.79</v>
      </c>
      <c r="K91" s="1">
        <v>0</v>
      </c>
      <c r="L91" s="1">
        <v>0</v>
      </c>
      <c r="M91" s="1">
        <v>0</v>
      </c>
      <c r="N91" s="1">
        <v>0</v>
      </c>
      <c r="O91" s="1">
        <v>0</v>
      </c>
      <c r="P91" s="75"/>
      <c r="Q91" s="6" t="s">
        <v>25</v>
      </c>
      <c r="R91" s="6">
        <v>100</v>
      </c>
      <c r="S91" s="6" t="s">
        <v>16</v>
      </c>
      <c r="T91" s="6" t="s">
        <v>16</v>
      </c>
      <c r="U91" s="6">
        <v>100</v>
      </c>
      <c r="V91" s="6">
        <v>0</v>
      </c>
      <c r="W91" s="6">
        <v>0</v>
      </c>
      <c r="X91" s="6">
        <v>0</v>
      </c>
      <c r="Y91" s="6">
        <v>0</v>
      </c>
      <c r="Z91" s="34"/>
      <c r="AA91" s="34"/>
      <c r="AB91" s="6">
        <v>0</v>
      </c>
    </row>
    <row r="92" spans="1:28" ht="22.5">
      <c r="A92" s="76"/>
      <c r="B92" s="22" t="s">
        <v>84</v>
      </c>
      <c r="C92" s="12">
        <v>2020</v>
      </c>
      <c r="D92" s="27">
        <v>2027</v>
      </c>
      <c r="E92" s="16" t="s">
        <v>19</v>
      </c>
      <c r="F92" s="11" t="s">
        <v>20</v>
      </c>
      <c r="G92" s="1">
        <f t="shared" si="19"/>
        <v>18843893.350000001</v>
      </c>
      <c r="H92" s="1">
        <f t="shared" ref="H92:I92" si="32">H93+H94</f>
        <v>0</v>
      </c>
      <c r="I92" s="1">
        <f t="shared" si="32"/>
        <v>0</v>
      </c>
      <c r="J92" s="1">
        <f>J93+J94</f>
        <v>500000</v>
      </c>
      <c r="K92" s="1">
        <f t="shared" ref="K92:O92" si="33">K93+K94</f>
        <v>10159452.57</v>
      </c>
      <c r="L92" s="1">
        <f t="shared" si="33"/>
        <v>8184440.7800000003</v>
      </c>
      <c r="M92" s="1">
        <f t="shared" si="33"/>
        <v>0</v>
      </c>
      <c r="N92" s="1">
        <f t="shared" si="33"/>
        <v>0</v>
      </c>
      <c r="O92" s="1">
        <f t="shared" si="33"/>
        <v>0</v>
      </c>
      <c r="P92" s="22" t="s">
        <v>85</v>
      </c>
      <c r="Q92" s="5" t="s">
        <v>86</v>
      </c>
      <c r="R92" s="12" t="s">
        <v>16</v>
      </c>
      <c r="S92" s="12" t="s">
        <v>16</v>
      </c>
      <c r="T92" s="12" t="s">
        <v>16</v>
      </c>
      <c r="U92" s="12" t="s">
        <v>87</v>
      </c>
      <c r="V92" s="12" t="s">
        <v>88</v>
      </c>
      <c r="W92" s="12" t="s">
        <v>89</v>
      </c>
      <c r="X92" s="12" t="s">
        <v>90</v>
      </c>
      <c r="Y92" s="12" t="s">
        <v>16</v>
      </c>
      <c r="Z92" s="34"/>
      <c r="AA92" s="34"/>
      <c r="AB92" s="12" t="s">
        <v>16</v>
      </c>
    </row>
    <row r="93" spans="1:28" ht="56.25">
      <c r="A93" s="78" t="s">
        <v>91</v>
      </c>
      <c r="B93" s="75"/>
      <c r="C93" s="13"/>
      <c r="D93" s="27"/>
      <c r="E93" s="16"/>
      <c r="F93" s="11" t="s">
        <v>26</v>
      </c>
      <c r="G93" s="1">
        <f t="shared" si="19"/>
        <v>18843893.350000001</v>
      </c>
      <c r="H93" s="1">
        <v>0</v>
      </c>
      <c r="I93" s="1">
        <v>0</v>
      </c>
      <c r="J93" s="1">
        <v>500000</v>
      </c>
      <c r="K93" s="1">
        <v>10159452.57</v>
      </c>
      <c r="L93" s="1">
        <v>8184440.7800000003</v>
      </c>
      <c r="M93" s="1">
        <v>0</v>
      </c>
      <c r="N93" s="1">
        <v>0</v>
      </c>
      <c r="O93" s="1">
        <v>0</v>
      </c>
      <c r="P93" s="75"/>
      <c r="Q93" s="6"/>
      <c r="R93" s="13"/>
      <c r="S93" s="13"/>
      <c r="T93" s="13"/>
      <c r="U93" s="13"/>
      <c r="V93" s="13"/>
      <c r="W93" s="13"/>
      <c r="X93" s="13"/>
      <c r="Y93" s="13"/>
      <c r="Z93" s="34"/>
      <c r="AA93" s="34"/>
      <c r="AB93" s="13"/>
    </row>
    <row r="94" spans="1:28" ht="33.75">
      <c r="A94" s="79"/>
      <c r="B94" s="77"/>
      <c r="C94" s="14"/>
      <c r="D94" s="27"/>
      <c r="E94" s="16"/>
      <c r="F94" s="11" t="s">
        <v>22</v>
      </c>
      <c r="G94" s="1">
        <f t="shared" si="19"/>
        <v>0</v>
      </c>
      <c r="H94" s="1">
        <v>0</v>
      </c>
      <c r="I94" s="1">
        <v>0</v>
      </c>
      <c r="J94" s="1">
        <v>0</v>
      </c>
      <c r="K94" s="1">
        <v>0</v>
      </c>
      <c r="L94" s="1">
        <v>0</v>
      </c>
      <c r="M94" s="1">
        <v>0</v>
      </c>
      <c r="N94" s="1">
        <v>0</v>
      </c>
      <c r="O94" s="1">
        <v>0</v>
      </c>
      <c r="P94" s="77"/>
      <c r="Q94" s="6"/>
      <c r="R94" s="14"/>
      <c r="S94" s="14"/>
      <c r="T94" s="14"/>
      <c r="U94" s="14"/>
      <c r="V94" s="14"/>
      <c r="W94" s="14"/>
      <c r="X94" s="14"/>
      <c r="Y94" s="14"/>
      <c r="Z94" s="34"/>
      <c r="AA94" s="34"/>
      <c r="AB94" s="14"/>
    </row>
    <row r="95" spans="1:28" ht="22.5">
      <c r="A95" s="78"/>
      <c r="B95" s="22" t="s">
        <v>92</v>
      </c>
      <c r="C95" s="12">
        <v>2020</v>
      </c>
      <c r="D95" s="27">
        <v>2027</v>
      </c>
      <c r="E95" s="16" t="s">
        <v>19</v>
      </c>
      <c r="F95" s="11" t="s">
        <v>20</v>
      </c>
      <c r="G95" s="1">
        <f t="shared" si="19"/>
        <v>92288.5</v>
      </c>
      <c r="H95" s="1">
        <f t="shared" ref="H95:I95" si="34">H96+H97</f>
        <v>0</v>
      </c>
      <c r="I95" s="1">
        <f t="shared" si="34"/>
        <v>0</v>
      </c>
      <c r="J95" s="1">
        <f>J96+J97</f>
        <v>0</v>
      </c>
      <c r="K95" s="1">
        <f t="shared" ref="K95:O95" si="35">K96+K97</f>
        <v>50174.5</v>
      </c>
      <c r="L95" s="1">
        <f t="shared" si="35"/>
        <v>42114</v>
      </c>
      <c r="M95" s="1">
        <f t="shared" si="35"/>
        <v>0</v>
      </c>
      <c r="N95" s="1">
        <f t="shared" si="35"/>
        <v>0</v>
      </c>
      <c r="O95" s="1">
        <f t="shared" si="35"/>
        <v>0</v>
      </c>
      <c r="P95" s="12" t="s">
        <v>16</v>
      </c>
      <c r="Q95" s="12" t="s">
        <v>16</v>
      </c>
      <c r="R95" s="12" t="s">
        <v>16</v>
      </c>
      <c r="S95" s="12" t="s">
        <v>16</v>
      </c>
      <c r="T95" s="12" t="s">
        <v>16</v>
      </c>
      <c r="U95" s="12" t="s">
        <v>16</v>
      </c>
      <c r="V95" s="12" t="s">
        <v>16</v>
      </c>
      <c r="W95" s="12" t="s">
        <v>16</v>
      </c>
      <c r="X95" s="12" t="s">
        <v>16</v>
      </c>
      <c r="Y95" s="12" t="s">
        <v>16</v>
      </c>
      <c r="Z95" s="34"/>
      <c r="AA95" s="34"/>
      <c r="AB95" s="12" t="s">
        <v>16</v>
      </c>
    </row>
    <row r="96" spans="1:28" ht="56.25">
      <c r="A96" s="78" t="s">
        <v>93</v>
      </c>
      <c r="B96" s="75"/>
      <c r="C96" s="13"/>
      <c r="D96" s="27"/>
      <c r="E96" s="16"/>
      <c r="F96" s="11" t="s">
        <v>26</v>
      </c>
      <c r="G96" s="1">
        <f t="shared" si="19"/>
        <v>92288.5</v>
      </c>
      <c r="H96" s="1">
        <v>0</v>
      </c>
      <c r="I96" s="1">
        <v>0</v>
      </c>
      <c r="J96" s="1">
        <v>0</v>
      </c>
      <c r="K96" s="1">
        <v>50174.5</v>
      </c>
      <c r="L96" s="1">
        <v>42114</v>
      </c>
      <c r="M96" s="1">
        <v>0</v>
      </c>
      <c r="N96" s="1">
        <v>0</v>
      </c>
      <c r="O96" s="1">
        <v>0</v>
      </c>
      <c r="P96" s="13"/>
      <c r="Q96" s="13"/>
      <c r="R96" s="13"/>
      <c r="S96" s="13"/>
      <c r="T96" s="13"/>
      <c r="U96" s="13"/>
      <c r="V96" s="13"/>
      <c r="W96" s="13"/>
      <c r="X96" s="13"/>
      <c r="Y96" s="13"/>
      <c r="Z96" s="34"/>
      <c r="AA96" s="34"/>
      <c r="AB96" s="13"/>
    </row>
    <row r="97" spans="1:28" ht="33.75">
      <c r="A97" s="78"/>
      <c r="B97" s="77"/>
      <c r="C97" s="14"/>
      <c r="D97" s="27"/>
      <c r="E97" s="16"/>
      <c r="F97" s="11" t="s">
        <v>22</v>
      </c>
      <c r="G97" s="1">
        <f t="shared" si="19"/>
        <v>0</v>
      </c>
      <c r="H97" s="1">
        <v>0</v>
      </c>
      <c r="I97" s="1">
        <v>0</v>
      </c>
      <c r="J97" s="1">
        <v>0</v>
      </c>
      <c r="K97" s="1">
        <v>0</v>
      </c>
      <c r="L97" s="1">
        <v>0</v>
      </c>
      <c r="M97" s="1">
        <v>0</v>
      </c>
      <c r="N97" s="1">
        <v>0</v>
      </c>
      <c r="O97" s="1">
        <v>0</v>
      </c>
      <c r="P97" s="14"/>
      <c r="Q97" s="14"/>
      <c r="R97" s="14"/>
      <c r="S97" s="14"/>
      <c r="T97" s="14"/>
      <c r="U97" s="14"/>
      <c r="V97" s="14"/>
      <c r="W97" s="14"/>
      <c r="X97" s="14"/>
      <c r="Y97" s="14"/>
      <c r="Z97" s="34"/>
      <c r="AA97" s="34"/>
      <c r="AB97" s="14"/>
    </row>
    <row r="98" spans="1:28" ht="22.5">
      <c r="A98" s="72" t="s">
        <v>94</v>
      </c>
      <c r="B98" s="22" t="s">
        <v>95</v>
      </c>
      <c r="C98" s="12">
        <v>2020</v>
      </c>
      <c r="D98" s="27">
        <v>2027</v>
      </c>
      <c r="E98" s="16" t="s">
        <v>19</v>
      </c>
      <c r="F98" s="11" t="s">
        <v>20</v>
      </c>
      <c r="G98" s="1">
        <f t="shared" si="19"/>
        <v>76515.16</v>
      </c>
      <c r="H98" s="1">
        <f t="shared" ref="H98:I98" si="36">H99+H100</f>
        <v>0</v>
      </c>
      <c r="I98" s="1">
        <f t="shared" si="36"/>
        <v>0</v>
      </c>
      <c r="J98" s="1">
        <f>J99+J100</f>
        <v>0</v>
      </c>
      <c r="K98" s="1">
        <f t="shared" ref="K98:O98" si="37">K99+K100</f>
        <v>76515.16</v>
      </c>
      <c r="L98" s="1">
        <f t="shared" si="37"/>
        <v>0</v>
      </c>
      <c r="M98" s="1">
        <f t="shared" si="37"/>
        <v>0</v>
      </c>
      <c r="N98" s="1">
        <f t="shared" si="37"/>
        <v>0</v>
      </c>
      <c r="O98" s="1">
        <f t="shared" si="37"/>
        <v>0</v>
      </c>
      <c r="P98" s="12" t="s">
        <v>96</v>
      </c>
      <c r="Q98" s="12" t="s">
        <v>16</v>
      </c>
      <c r="R98" s="12">
        <v>100</v>
      </c>
      <c r="S98" s="12" t="s">
        <v>16</v>
      </c>
      <c r="T98" s="12" t="s">
        <v>16</v>
      </c>
      <c r="U98" s="12" t="s">
        <v>16</v>
      </c>
      <c r="V98" s="12">
        <v>100</v>
      </c>
      <c r="W98" s="12" t="s">
        <v>16</v>
      </c>
      <c r="X98" s="12" t="s">
        <v>16</v>
      </c>
      <c r="Y98" s="12" t="s">
        <v>16</v>
      </c>
      <c r="Z98" s="34"/>
      <c r="AA98" s="34"/>
      <c r="AB98" s="12" t="s">
        <v>16</v>
      </c>
    </row>
    <row r="99" spans="1:28" ht="56.25">
      <c r="A99" s="73"/>
      <c r="B99" s="75"/>
      <c r="C99" s="13"/>
      <c r="D99" s="27"/>
      <c r="E99" s="16"/>
      <c r="F99" s="11" t="s">
        <v>26</v>
      </c>
      <c r="G99" s="1">
        <f t="shared" si="19"/>
        <v>1515.16</v>
      </c>
      <c r="H99" s="1">
        <v>0</v>
      </c>
      <c r="I99" s="1">
        <v>0</v>
      </c>
      <c r="J99" s="1">
        <v>0</v>
      </c>
      <c r="K99" s="1">
        <v>1515.16</v>
      </c>
      <c r="L99" s="1">
        <v>0</v>
      </c>
      <c r="M99" s="1">
        <v>0</v>
      </c>
      <c r="N99" s="1">
        <v>0</v>
      </c>
      <c r="O99" s="1">
        <v>0</v>
      </c>
      <c r="P99" s="13"/>
      <c r="Q99" s="13"/>
      <c r="R99" s="13"/>
      <c r="S99" s="13"/>
      <c r="T99" s="13"/>
      <c r="U99" s="13"/>
      <c r="V99" s="13"/>
      <c r="W99" s="13"/>
      <c r="X99" s="13"/>
      <c r="Y99" s="13"/>
      <c r="Z99" s="34"/>
      <c r="AA99" s="34"/>
      <c r="AB99" s="13"/>
    </row>
    <row r="100" spans="1:28" ht="33.75">
      <c r="A100" s="74"/>
      <c r="B100" s="77"/>
      <c r="C100" s="14"/>
      <c r="D100" s="27"/>
      <c r="E100" s="16"/>
      <c r="F100" s="11" t="s">
        <v>22</v>
      </c>
      <c r="G100" s="1">
        <f t="shared" si="19"/>
        <v>75000</v>
      </c>
      <c r="H100" s="1">
        <v>0</v>
      </c>
      <c r="I100" s="1">
        <v>0</v>
      </c>
      <c r="J100" s="1">
        <v>0</v>
      </c>
      <c r="K100" s="1">
        <v>75000</v>
      </c>
      <c r="L100" s="1">
        <v>0</v>
      </c>
      <c r="M100" s="1">
        <v>0</v>
      </c>
      <c r="N100" s="1">
        <v>0</v>
      </c>
      <c r="O100" s="1">
        <v>0</v>
      </c>
      <c r="P100" s="14"/>
      <c r="Q100" s="14"/>
      <c r="R100" s="14"/>
      <c r="S100" s="14"/>
      <c r="T100" s="14"/>
      <c r="U100" s="14"/>
      <c r="V100" s="14"/>
      <c r="W100" s="14"/>
      <c r="X100" s="14"/>
      <c r="Y100" s="14"/>
      <c r="Z100" s="34"/>
      <c r="AA100" s="34"/>
      <c r="AB100" s="14"/>
    </row>
    <row r="101" spans="1:28" ht="22.5">
      <c r="A101" s="72" t="s">
        <v>97</v>
      </c>
      <c r="B101" s="22" t="s">
        <v>98</v>
      </c>
      <c r="C101" s="12">
        <v>2020</v>
      </c>
      <c r="D101" s="27">
        <v>2027</v>
      </c>
      <c r="E101" s="16" t="s">
        <v>19</v>
      </c>
      <c r="F101" s="11" t="s">
        <v>20</v>
      </c>
      <c r="G101" s="1">
        <f>H101+I101+J101+K101+L101+M101+N101+O101</f>
        <v>30123324</v>
      </c>
      <c r="H101" s="1">
        <f>H102+H103</f>
        <v>0</v>
      </c>
      <c r="I101" s="1">
        <f t="shared" ref="I101:O101" si="38">I102+I103</f>
        <v>0</v>
      </c>
      <c r="J101" s="1">
        <f t="shared" si="38"/>
        <v>0</v>
      </c>
      <c r="K101" s="1">
        <f t="shared" si="38"/>
        <v>0</v>
      </c>
      <c r="L101" s="1">
        <f t="shared" si="38"/>
        <v>30123324</v>
      </c>
      <c r="M101" s="1">
        <f t="shared" si="38"/>
        <v>0</v>
      </c>
      <c r="N101" s="1">
        <f t="shared" si="38"/>
        <v>0</v>
      </c>
      <c r="O101" s="1">
        <f t="shared" si="38"/>
        <v>0</v>
      </c>
      <c r="P101" s="27" t="s">
        <v>99</v>
      </c>
      <c r="Q101" s="27" t="s">
        <v>25</v>
      </c>
      <c r="R101" s="27" t="s">
        <v>16</v>
      </c>
      <c r="S101" s="27" t="s">
        <v>16</v>
      </c>
      <c r="T101" s="27" t="s">
        <v>16</v>
      </c>
      <c r="U101" s="27" t="s">
        <v>16</v>
      </c>
      <c r="V101" s="27" t="s">
        <v>16</v>
      </c>
      <c r="W101" s="27">
        <v>100</v>
      </c>
      <c r="X101" s="27" t="s">
        <v>16</v>
      </c>
      <c r="Y101" s="27" t="s">
        <v>16</v>
      </c>
      <c r="Z101" s="27" t="s">
        <v>16</v>
      </c>
      <c r="AA101" s="27" t="s">
        <v>16</v>
      </c>
      <c r="AB101" s="27" t="s">
        <v>16</v>
      </c>
    </row>
    <row r="102" spans="1:28" ht="56.25">
      <c r="A102" s="73"/>
      <c r="B102" s="75"/>
      <c r="C102" s="13"/>
      <c r="D102" s="27"/>
      <c r="E102" s="16"/>
      <c r="F102" s="11" t="s">
        <v>26</v>
      </c>
      <c r="G102" s="1">
        <f>H102+I102+J102+K102+L102+M102+N102+O102</f>
        <v>0</v>
      </c>
      <c r="H102" s="1">
        <v>0</v>
      </c>
      <c r="I102" s="1">
        <v>0</v>
      </c>
      <c r="J102" s="1">
        <v>0</v>
      </c>
      <c r="K102" s="1">
        <v>0</v>
      </c>
      <c r="L102" s="1">
        <v>0</v>
      </c>
      <c r="M102" s="1">
        <v>0</v>
      </c>
      <c r="N102" s="1">
        <v>0</v>
      </c>
      <c r="O102" s="1">
        <v>0</v>
      </c>
      <c r="P102" s="80"/>
      <c r="Q102" s="80"/>
      <c r="R102" s="80"/>
      <c r="S102" s="80"/>
      <c r="T102" s="80"/>
      <c r="U102" s="80"/>
      <c r="V102" s="80"/>
      <c r="W102" s="80"/>
      <c r="X102" s="80"/>
      <c r="Y102" s="80"/>
      <c r="Z102" s="80"/>
      <c r="AA102" s="80"/>
      <c r="AB102" s="80"/>
    </row>
    <row r="103" spans="1:28" ht="112.5">
      <c r="A103" s="74"/>
      <c r="B103" s="77"/>
      <c r="C103" s="14"/>
      <c r="D103" s="27"/>
      <c r="E103" s="16"/>
      <c r="F103" s="11" t="s">
        <v>22</v>
      </c>
      <c r="G103" s="1">
        <f>H103+I103+J103+K103+L103+M103+N103+O103</f>
        <v>30123324</v>
      </c>
      <c r="H103" s="1">
        <v>0</v>
      </c>
      <c r="I103" s="1">
        <v>0</v>
      </c>
      <c r="J103" s="1">
        <v>0</v>
      </c>
      <c r="K103" s="1">
        <v>0</v>
      </c>
      <c r="L103" s="1">
        <v>30123324</v>
      </c>
      <c r="M103" s="1">
        <v>0</v>
      </c>
      <c r="N103" s="1">
        <v>0</v>
      </c>
      <c r="O103" s="1">
        <v>0</v>
      </c>
      <c r="P103" s="9" t="s">
        <v>100</v>
      </c>
      <c r="Q103" s="9" t="s">
        <v>101</v>
      </c>
      <c r="R103" s="9" t="s">
        <v>16</v>
      </c>
      <c r="S103" s="9" t="s">
        <v>16</v>
      </c>
      <c r="T103" s="9" t="s">
        <v>16</v>
      </c>
      <c r="U103" s="9" t="s">
        <v>16</v>
      </c>
      <c r="V103" s="9" t="s">
        <v>16</v>
      </c>
      <c r="W103" s="9">
        <v>194</v>
      </c>
      <c r="X103" s="9" t="s">
        <v>16</v>
      </c>
      <c r="Y103" s="9" t="s">
        <v>16</v>
      </c>
      <c r="Z103" s="9" t="s">
        <v>16</v>
      </c>
      <c r="AA103" s="9" t="s">
        <v>16</v>
      </c>
      <c r="AB103" s="9" t="s">
        <v>16</v>
      </c>
    </row>
    <row r="104" spans="1:28" ht="22.5">
      <c r="A104" s="72" t="s">
        <v>102</v>
      </c>
      <c r="B104" s="22" t="s">
        <v>103</v>
      </c>
      <c r="C104" s="12">
        <v>2020</v>
      </c>
      <c r="D104" s="27">
        <v>2027</v>
      </c>
      <c r="E104" s="19" t="s">
        <v>19</v>
      </c>
      <c r="F104" s="11" t="s">
        <v>20</v>
      </c>
      <c r="G104" s="1">
        <f t="shared" ref="G104:G117" si="39">H104+I104+J104+K104+L104+M104+N104+O104</f>
        <v>0</v>
      </c>
      <c r="H104" s="1">
        <f>H105+H106</f>
        <v>0</v>
      </c>
      <c r="I104" s="1">
        <f t="shared" ref="I104:O104" si="40">I105+I106</f>
        <v>0</v>
      </c>
      <c r="J104" s="1">
        <f t="shared" si="40"/>
        <v>0</v>
      </c>
      <c r="K104" s="1">
        <f t="shared" si="40"/>
        <v>0</v>
      </c>
      <c r="L104" s="1">
        <f t="shared" si="40"/>
        <v>0</v>
      </c>
      <c r="M104" s="1">
        <f t="shared" si="40"/>
        <v>0</v>
      </c>
      <c r="N104" s="1">
        <f t="shared" si="40"/>
        <v>0</v>
      </c>
      <c r="O104" s="1">
        <f t="shared" si="40"/>
        <v>0</v>
      </c>
      <c r="P104" s="12" t="s">
        <v>44</v>
      </c>
      <c r="Q104" s="12" t="s">
        <v>25</v>
      </c>
      <c r="R104" s="12" t="s">
        <v>16</v>
      </c>
      <c r="S104" s="12" t="s">
        <v>16</v>
      </c>
      <c r="T104" s="12" t="s">
        <v>16</v>
      </c>
      <c r="U104" s="12" t="s">
        <v>16</v>
      </c>
      <c r="V104" s="12" t="s">
        <v>16</v>
      </c>
      <c r="W104" s="12">
        <v>100</v>
      </c>
      <c r="X104" s="12" t="s">
        <v>16</v>
      </c>
      <c r="Y104" s="12" t="s">
        <v>16</v>
      </c>
      <c r="Z104" s="34"/>
      <c r="AA104" s="34"/>
      <c r="AB104" s="12" t="s">
        <v>16</v>
      </c>
    </row>
    <row r="105" spans="1:28" ht="56.25">
      <c r="A105" s="73"/>
      <c r="B105" s="23"/>
      <c r="C105" s="13"/>
      <c r="D105" s="27"/>
      <c r="E105" s="20"/>
      <c r="F105" s="11" t="s">
        <v>21</v>
      </c>
      <c r="G105" s="1">
        <f t="shared" si="39"/>
        <v>0</v>
      </c>
      <c r="H105" s="1">
        <v>0</v>
      </c>
      <c r="I105" s="1">
        <v>0</v>
      </c>
      <c r="J105" s="1">
        <v>0</v>
      </c>
      <c r="K105" s="1">
        <v>0</v>
      </c>
      <c r="L105" s="1">
        <v>0</v>
      </c>
      <c r="M105" s="1">
        <v>0</v>
      </c>
      <c r="N105" s="1">
        <v>0</v>
      </c>
      <c r="O105" s="1">
        <v>0</v>
      </c>
      <c r="P105" s="13"/>
      <c r="Q105" s="13"/>
      <c r="R105" s="13"/>
      <c r="S105" s="13"/>
      <c r="T105" s="13"/>
      <c r="U105" s="13"/>
      <c r="V105" s="13"/>
      <c r="W105" s="13"/>
      <c r="X105" s="13"/>
      <c r="Y105" s="13"/>
      <c r="Z105" s="34"/>
      <c r="AA105" s="34"/>
      <c r="AB105" s="13"/>
    </row>
    <row r="106" spans="1:28" ht="33.75">
      <c r="A106" s="74"/>
      <c r="B106" s="24"/>
      <c r="C106" s="14"/>
      <c r="D106" s="27"/>
      <c r="E106" s="21"/>
      <c r="F106" s="11" t="s">
        <v>22</v>
      </c>
      <c r="G106" s="1">
        <f t="shared" si="39"/>
        <v>0</v>
      </c>
      <c r="H106" s="1">
        <v>0</v>
      </c>
      <c r="I106" s="1">
        <v>0</v>
      </c>
      <c r="J106" s="1">
        <v>0</v>
      </c>
      <c r="K106" s="1">
        <v>0</v>
      </c>
      <c r="L106" s="1">
        <v>0</v>
      </c>
      <c r="M106" s="1">
        <v>0</v>
      </c>
      <c r="N106" s="1">
        <v>0</v>
      </c>
      <c r="O106" s="1">
        <v>0</v>
      </c>
      <c r="P106" s="14"/>
      <c r="Q106" s="14"/>
      <c r="R106" s="14"/>
      <c r="S106" s="14"/>
      <c r="T106" s="14"/>
      <c r="U106" s="14"/>
      <c r="V106" s="14"/>
      <c r="W106" s="14"/>
      <c r="X106" s="14"/>
      <c r="Y106" s="14"/>
      <c r="Z106" s="34"/>
      <c r="AA106" s="34"/>
      <c r="AB106" s="14"/>
    </row>
    <row r="107" spans="1:28" ht="22.5">
      <c r="A107" s="72" t="s">
        <v>104</v>
      </c>
      <c r="B107" s="22" t="s">
        <v>105</v>
      </c>
      <c r="C107" s="12">
        <v>2020</v>
      </c>
      <c r="D107" s="27">
        <v>2027</v>
      </c>
      <c r="E107" s="25" t="s">
        <v>19</v>
      </c>
      <c r="F107" s="11" t="s">
        <v>20</v>
      </c>
      <c r="G107" s="1">
        <f t="shared" si="39"/>
        <v>3131431.0999999996</v>
      </c>
      <c r="H107" s="2">
        <v>0</v>
      </c>
      <c r="I107" s="2">
        <v>0</v>
      </c>
      <c r="J107" s="2">
        <v>0</v>
      </c>
      <c r="K107" s="2">
        <v>0</v>
      </c>
      <c r="L107" s="1">
        <f t="shared" ref="L107:O107" si="41">L108+L109</f>
        <v>3131431.0999999996</v>
      </c>
      <c r="M107" s="1">
        <f t="shared" si="41"/>
        <v>0</v>
      </c>
      <c r="N107" s="1">
        <f t="shared" si="41"/>
        <v>0</v>
      </c>
      <c r="O107" s="1">
        <f t="shared" si="41"/>
        <v>0</v>
      </c>
      <c r="P107" s="25"/>
      <c r="Q107" s="12" t="s">
        <v>25</v>
      </c>
      <c r="R107" s="12" t="s">
        <v>16</v>
      </c>
      <c r="S107" s="12" t="s">
        <v>16</v>
      </c>
      <c r="T107" s="12" t="s">
        <v>16</v>
      </c>
      <c r="U107" s="12" t="s">
        <v>16</v>
      </c>
      <c r="V107" s="12" t="s">
        <v>16</v>
      </c>
      <c r="W107" s="12" t="s">
        <v>16</v>
      </c>
      <c r="X107" s="12" t="s">
        <v>16</v>
      </c>
      <c r="Y107" s="12" t="s">
        <v>16</v>
      </c>
      <c r="Z107" s="34"/>
      <c r="AA107" s="34"/>
      <c r="AB107" s="12" t="s">
        <v>16</v>
      </c>
    </row>
    <row r="108" spans="1:28" ht="56.25">
      <c r="A108" s="73"/>
      <c r="B108" s="23"/>
      <c r="C108" s="13"/>
      <c r="D108" s="27"/>
      <c r="E108" s="26"/>
      <c r="F108" s="11" t="s">
        <v>21</v>
      </c>
      <c r="G108" s="1">
        <f t="shared" si="39"/>
        <v>204361.24</v>
      </c>
      <c r="H108" s="2">
        <v>0</v>
      </c>
      <c r="I108" s="2">
        <v>0</v>
      </c>
      <c r="J108" s="2">
        <v>0</v>
      </c>
      <c r="K108" s="2">
        <v>0</v>
      </c>
      <c r="L108" s="2">
        <v>204361.24</v>
      </c>
      <c r="M108" s="2">
        <v>0</v>
      </c>
      <c r="N108" s="2">
        <v>0</v>
      </c>
      <c r="O108" s="2">
        <v>0</v>
      </c>
      <c r="P108" s="26"/>
      <c r="Q108" s="13"/>
      <c r="R108" s="13"/>
      <c r="S108" s="13"/>
      <c r="T108" s="13"/>
      <c r="U108" s="13"/>
      <c r="V108" s="13"/>
      <c r="W108" s="13"/>
      <c r="X108" s="13"/>
      <c r="Y108" s="13"/>
      <c r="Z108" s="34"/>
      <c r="AA108" s="34"/>
      <c r="AB108" s="13"/>
    </row>
    <row r="109" spans="1:28" ht="33.75">
      <c r="A109" s="74"/>
      <c r="B109" s="24"/>
      <c r="C109" s="14"/>
      <c r="D109" s="27"/>
      <c r="E109" s="33"/>
      <c r="F109" s="11" t="s">
        <v>22</v>
      </c>
      <c r="G109" s="1">
        <f t="shared" si="39"/>
        <v>2927069.86</v>
      </c>
      <c r="H109" s="2">
        <v>0</v>
      </c>
      <c r="I109" s="2">
        <v>0</v>
      </c>
      <c r="J109" s="2">
        <v>0</v>
      </c>
      <c r="K109" s="2">
        <v>0</v>
      </c>
      <c r="L109" s="2">
        <v>2927069.86</v>
      </c>
      <c r="M109" s="2">
        <v>0</v>
      </c>
      <c r="N109" s="2">
        <v>0</v>
      </c>
      <c r="O109" s="2">
        <v>0</v>
      </c>
      <c r="P109" s="33"/>
      <c r="Q109" s="14"/>
      <c r="R109" s="14"/>
      <c r="S109" s="14"/>
      <c r="T109" s="14"/>
      <c r="U109" s="14"/>
      <c r="V109" s="14"/>
      <c r="W109" s="14"/>
      <c r="X109" s="14"/>
      <c r="Y109" s="14"/>
      <c r="Z109" s="34"/>
      <c r="AA109" s="34"/>
      <c r="AB109" s="14"/>
    </row>
    <row r="110" spans="1:28" ht="22.5">
      <c r="A110" s="72" t="s">
        <v>106</v>
      </c>
      <c r="B110" s="22" t="s">
        <v>107</v>
      </c>
      <c r="C110" s="12">
        <v>2020</v>
      </c>
      <c r="D110" s="27">
        <v>2027</v>
      </c>
      <c r="E110" s="25" t="s">
        <v>19</v>
      </c>
      <c r="F110" s="11" t="s">
        <v>20</v>
      </c>
      <c r="G110" s="1">
        <f t="shared" si="39"/>
        <v>209930</v>
      </c>
      <c r="H110" s="2">
        <v>0</v>
      </c>
      <c r="I110" s="2">
        <v>0</v>
      </c>
      <c r="J110" s="2">
        <v>0</v>
      </c>
      <c r="K110" s="2">
        <v>0</v>
      </c>
      <c r="L110" s="1">
        <f t="shared" ref="L110:O110" si="42">L111+L112</f>
        <v>209930</v>
      </c>
      <c r="M110" s="1">
        <f t="shared" si="42"/>
        <v>0</v>
      </c>
      <c r="N110" s="1">
        <f t="shared" si="42"/>
        <v>0</v>
      </c>
      <c r="O110" s="1">
        <f t="shared" si="42"/>
        <v>0</v>
      </c>
      <c r="P110" s="12" t="s">
        <v>16</v>
      </c>
      <c r="Q110" s="12" t="s">
        <v>25</v>
      </c>
      <c r="R110" s="12" t="s">
        <v>16</v>
      </c>
      <c r="S110" s="12" t="s">
        <v>16</v>
      </c>
      <c r="T110" s="12" t="s">
        <v>16</v>
      </c>
      <c r="U110" s="12" t="s">
        <v>16</v>
      </c>
      <c r="V110" s="12" t="s">
        <v>16</v>
      </c>
      <c r="W110" s="12" t="s">
        <v>16</v>
      </c>
      <c r="X110" s="12" t="s">
        <v>16</v>
      </c>
      <c r="Y110" s="12" t="s">
        <v>16</v>
      </c>
      <c r="Z110" s="34"/>
      <c r="AA110" s="34"/>
      <c r="AB110" s="12" t="s">
        <v>16</v>
      </c>
    </row>
    <row r="111" spans="1:28" ht="56.25">
      <c r="A111" s="73"/>
      <c r="B111" s="23"/>
      <c r="C111" s="13"/>
      <c r="D111" s="27"/>
      <c r="E111" s="26"/>
      <c r="F111" s="11" t="s">
        <v>21</v>
      </c>
      <c r="G111" s="1">
        <f t="shared" si="39"/>
        <v>0</v>
      </c>
      <c r="H111" s="2">
        <v>0</v>
      </c>
      <c r="I111" s="2">
        <v>0</v>
      </c>
      <c r="J111" s="2">
        <v>0</v>
      </c>
      <c r="K111" s="2">
        <v>0</v>
      </c>
      <c r="L111" s="2">
        <v>0</v>
      </c>
      <c r="M111" s="2">
        <v>0</v>
      </c>
      <c r="N111" s="2">
        <v>0</v>
      </c>
      <c r="O111" s="2">
        <v>0</v>
      </c>
      <c r="P111" s="13"/>
      <c r="Q111" s="13"/>
      <c r="R111" s="13"/>
      <c r="S111" s="13"/>
      <c r="T111" s="13"/>
      <c r="U111" s="13"/>
      <c r="V111" s="13"/>
      <c r="W111" s="13"/>
      <c r="X111" s="13"/>
      <c r="Y111" s="13"/>
      <c r="Z111" s="34"/>
      <c r="AA111" s="34"/>
      <c r="AB111" s="13"/>
    </row>
    <row r="112" spans="1:28" ht="33.75">
      <c r="A112" s="74"/>
      <c r="B112" s="24"/>
      <c r="C112" s="14"/>
      <c r="D112" s="27"/>
      <c r="E112" s="33"/>
      <c r="F112" s="11" t="s">
        <v>22</v>
      </c>
      <c r="G112" s="1">
        <f t="shared" si="39"/>
        <v>209930</v>
      </c>
      <c r="H112" s="2">
        <v>0</v>
      </c>
      <c r="I112" s="2">
        <v>0</v>
      </c>
      <c r="J112" s="2">
        <v>0</v>
      </c>
      <c r="K112" s="2">
        <v>0</v>
      </c>
      <c r="L112" s="2">
        <v>209930</v>
      </c>
      <c r="M112" s="2">
        <v>0</v>
      </c>
      <c r="N112" s="2">
        <v>0</v>
      </c>
      <c r="O112" s="2">
        <v>0</v>
      </c>
      <c r="P112" s="14"/>
      <c r="Q112" s="14"/>
      <c r="R112" s="14"/>
      <c r="S112" s="14"/>
      <c r="T112" s="14"/>
      <c r="U112" s="14"/>
      <c r="V112" s="14"/>
      <c r="W112" s="14"/>
      <c r="X112" s="14"/>
      <c r="Y112" s="14"/>
      <c r="Z112" s="34"/>
      <c r="AA112" s="34"/>
      <c r="AB112" s="14"/>
    </row>
    <row r="113" spans="1:28" ht="22.5">
      <c r="A113" s="72" t="s">
        <v>108</v>
      </c>
      <c r="B113" s="22" t="s">
        <v>109</v>
      </c>
      <c r="C113" s="12">
        <v>2020</v>
      </c>
      <c r="D113" s="27">
        <v>2027</v>
      </c>
      <c r="E113" s="25" t="s">
        <v>19</v>
      </c>
      <c r="F113" s="11" t="s">
        <v>20</v>
      </c>
      <c r="G113" s="1">
        <f t="shared" si="39"/>
        <v>2702763.56</v>
      </c>
      <c r="H113" s="2">
        <v>0</v>
      </c>
      <c r="I113" s="2">
        <v>0</v>
      </c>
      <c r="J113" s="2">
        <v>0</v>
      </c>
      <c r="K113" s="2">
        <v>0</v>
      </c>
      <c r="L113" s="1">
        <f t="shared" ref="L113:O113" si="43">L114+L115</f>
        <v>0</v>
      </c>
      <c r="M113" s="1">
        <f t="shared" si="43"/>
        <v>2702763.56</v>
      </c>
      <c r="N113" s="1">
        <f t="shared" si="43"/>
        <v>0</v>
      </c>
      <c r="O113" s="1">
        <f t="shared" si="43"/>
        <v>0</v>
      </c>
      <c r="P113" s="12" t="s">
        <v>110</v>
      </c>
      <c r="Q113" s="12" t="s">
        <v>35</v>
      </c>
      <c r="R113" s="12" t="s">
        <v>16</v>
      </c>
      <c r="S113" s="12" t="s">
        <v>16</v>
      </c>
      <c r="T113" s="12" t="s">
        <v>16</v>
      </c>
      <c r="U113" s="12" t="s">
        <v>16</v>
      </c>
      <c r="V113" s="12" t="s">
        <v>16</v>
      </c>
      <c r="W113" s="12" t="s">
        <v>16</v>
      </c>
      <c r="X113" s="12">
        <v>1</v>
      </c>
      <c r="Y113" s="12" t="s">
        <v>16</v>
      </c>
      <c r="Z113" s="34"/>
      <c r="AA113" s="34"/>
      <c r="AB113" s="12" t="s">
        <v>16</v>
      </c>
    </row>
    <row r="114" spans="1:28" ht="56.25">
      <c r="A114" s="73"/>
      <c r="B114" s="23"/>
      <c r="C114" s="13"/>
      <c r="D114" s="27"/>
      <c r="E114" s="26"/>
      <c r="F114" s="11" t="s">
        <v>21</v>
      </c>
      <c r="G114" s="1">
        <f t="shared" si="39"/>
        <v>222437.45</v>
      </c>
      <c r="H114" s="2">
        <v>0</v>
      </c>
      <c r="I114" s="2">
        <v>0</v>
      </c>
      <c r="J114" s="2">
        <v>0</v>
      </c>
      <c r="K114" s="2">
        <v>0</v>
      </c>
      <c r="L114" s="2">
        <v>0</v>
      </c>
      <c r="M114" s="2">
        <v>222437.45</v>
      </c>
      <c r="N114" s="2">
        <v>0</v>
      </c>
      <c r="O114" s="2">
        <v>0</v>
      </c>
      <c r="P114" s="13"/>
      <c r="Q114" s="13"/>
      <c r="R114" s="13"/>
      <c r="S114" s="13"/>
      <c r="T114" s="13"/>
      <c r="U114" s="13"/>
      <c r="V114" s="13"/>
      <c r="W114" s="13"/>
      <c r="X114" s="13"/>
      <c r="Y114" s="13"/>
      <c r="Z114" s="34"/>
      <c r="AA114" s="34"/>
      <c r="AB114" s="13"/>
    </row>
    <row r="115" spans="1:28" ht="33.75">
      <c r="A115" s="74"/>
      <c r="B115" s="24"/>
      <c r="C115" s="14"/>
      <c r="D115" s="27"/>
      <c r="E115" s="33"/>
      <c r="F115" s="11" t="s">
        <v>22</v>
      </c>
      <c r="G115" s="1">
        <f t="shared" si="39"/>
        <v>2480326.11</v>
      </c>
      <c r="H115" s="2">
        <v>0</v>
      </c>
      <c r="I115" s="2">
        <v>0</v>
      </c>
      <c r="J115" s="2">
        <v>0</v>
      </c>
      <c r="K115" s="2">
        <v>0</v>
      </c>
      <c r="L115" s="2">
        <v>0</v>
      </c>
      <c r="M115" s="2">
        <v>2480326.11</v>
      </c>
      <c r="N115" s="2">
        <v>0</v>
      </c>
      <c r="O115" s="2">
        <v>0</v>
      </c>
      <c r="P115" s="14"/>
      <c r="Q115" s="14"/>
      <c r="R115" s="14"/>
      <c r="S115" s="14"/>
      <c r="T115" s="14"/>
      <c r="U115" s="14"/>
      <c r="V115" s="14"/>
      <c r="W115" s="14"/>
      <c r="X115" s="14"/>
      <c r="Y115" s="14"/>
      <c r="Z115" s="34"/>
      <c r="AA115" s="34"/>
      <c r="AB115" s="14"/>
    </row>
    <row r="116" spans="1:28" ht="22.5">
      <c r="A116" s="12">
        <v>17</v>
      </c>
      <c r="B116" s="28" t="s">
        <v>235</v>
      </c>
      <c r="C116" s="12" t="s">
        <v>16</v>
      </c>
      <c r="D116" s="12" t="s">
        <v>16</v>
      </c>
      <c r="E116" s="16" t="s">
        <v>19</v>
      </c>
      <c r="F116" s="11" t="s">
        <v>20</v>
      </c>
      <c r="G116" s="1">
        <f t="shared" si="39"/>
        <v>11399477.970000001</v>
      </c>
      <c r="H116" s="1">
        <f t="shared" ref="H116:O116" si="44">H117+H118</f>
        <v>406625.4</v>
      </c>
      <c r="I116" s="1">
        <f t="shared" si="44"/>
        <v>1006573.8</v>
      </c>
      <c r="J116" s="1">
        <f t="shared" si="44"/>
        <v>961319.33</v>
      </c>
      <c r="K116" s="1">
        <f t="shared" si="44"/>
        <v>1370058.4</v>
      </c>
      <c r="L116" s="1">
        <f t="shared" si="44"/>
        <v>1772944.54</v>
      </c>
      <c r="M116" s="1">
        <f t="shared" si="44"/>
        <v>2479985.5</v>
      </c>
      <c r="N116" s="1">
        <f t="shared" si="44"/>
        <v>1700985.5</v>
      </c>
      <c r="O116" s="1">
        <f t="shared" si="44"/>
        <v>1700985.5</v>
      </c>
      <c r="P116" s="12" t="s">
        <v>16</v>
      </c>
      <c r="Q116" s="12" t="s">
        <v>16</v>
      </c>
      <c r="R116" s="12" t="s">
        <v>16</v>
      </c>
      <c r="S116" s="12" t="s">
        <v>16</v>
      </c>
      <c r="T116" s="12" t="s">
        <v>16</v>
      </c>
      <c r="U116" s="12" t="s">
        <v>16</v>
      </c>
      <c r="V116" s="12" t="s">
        <v>16</v>
      </c>
      <c r="W116" s="12" t="s">
        <v>16</v>
      </c>
      <c r="X116" s="12" t="s">
        <v>16</v>
      </c>
      <c r="Y116" s="12" t="s">
        <v>16</v>
      </c>
      <c r="Z116" s="34"/>
      <c r="AA116" s="34"/>
      <c r="AB116" s="12" t="s">
        <v>16</v>
      </c>
    </row>
    <row r="117" spans="1:28" ht="56.25">
      <c r="A117" s="13"/>
      <c r="B117" s="23"/>
      <c r="C117" s="13"/>
      <c r="D117" s="13"/>
      <c r="E117" s="16"/>
      <c r="F117" s="11" t="s">
        <v>26</v>
      </c>
      <c r="G117" s="1">
        <f t="shared" si="39"/>
        <v>11399477.970000001</v>
      </c>
      <c r="H117" s="1">
        <f>H119+H122</f>
        <v>406625.4</v>
      </c>
      <c r="I117" s="1">
        <f t="shared" ref="I117:O118" si="45">I120+I123</f>
        <v>1006573.8</v>
      </c>
      <c r="J117" s="1">
        <f t="shared" si="45"/>
        <v>961319.33</v>
      </c>
      <c r="K117" s="1">
        <f t="shared" si="45"/>
        <v>1370058.4</v>
      </c>
      <c r="L117" s="1">
        <f t="shared" si="45"/>
        <v>1772944.54</v>
      </c>
      <c r="M117" s="1">
        <f t="shared" si="45"/>
        <v>2479985.5</v>
      </c>
      <c r="N117" s="1">
        <f t="shared" si="45"/>
        <v>1700985.5</v>
      </c>
      <c r="O117" s="1">
        <f t="shared" si="45"/>
        <v>1700985.5</v>
      </c>
      <c r="P117" s="13"/>
      <c r="Q117" s="13"/>
      <c r="R117" s="13"/>
      <c r="S117" s="13"/>
      <c r="T117" s="13"/>
      <c r="U117" s="13"/>
      <c r="V117" s="13"/>
      <c r="W117" s="13"/>
      <c r="X117" s="13"/>
      <c r="Y117" s="13"/>
      <c r="Z117" s="34"/>
      <c r="AA117" s="34"/>
      <c r="AB117" s="13"/>
    </row>
    <row r="118" spans="1:28" ht="33.75">
      <c r="A118" s="14"/>
      <c r="B118" s="24"/>
      <c r="C118" s="14"/>
      <c r="D118" s="14"/>
      <c r="E118" s="16"/>
      <c r="F118" s="11" t="s">
        <v>22</v>
      </c>
      <c r="G118" s="1">
        <f>H118+I118+J118+K118+L118+M118+N118+O118</f>
        <v>0</v>
      </c>
      <c r="H118" s="1">
        <f>H121+H124</f>
        <v>0</v>
      </c>
      <c r="I118" s="1">
        <f t="shared" si="45"/>
        <v>0</v>
      </c>
      <c r="J118" s="1">
        <f t="shared" si="45"/>
        <v>0</v>
      </c>
      <c r="K118" s="1">
        <f t="shared" si="45"/>
        <v>0</v>
      </c>
      <c r="L118" s="1">
        <f t="shared" si="45"/>
        <v>0</v>
      </c>
      <c r="M118" s="1">
        <f t="shared" si="45"/>
        <v>0</v>
      </c>
      <c r="N118" s="1">
        <f t="shared" si="45"/>
        <v>0</v>
      </c>
      <c r="O118" s="1">
        <f t="shared" si="45"/>
        <v>0</v>
      </c>
      <c r="P118" s="14"/>
      <c r="Q118" s="14"/>
      <c r="R118" s="14"/>
      <c r="S118" s="14"/>
      <c r="T118" s="14"/>
      <c r="U118" s="14"/>
      <c r="V118" s="14"/>
      <c r="W118" s="14"/>
      <c r="X118" s="14"/>
      <c r="Y118" s="14"/>
      <c r="Z118" s="34"/>
      <c r="AA118" s="34"/>
      <c r="AB118" s="14"/>
    </row>
    <row r="119" spans="1:28" ht="22.5">
      <c r="A119" s="12">
        <v>18</v>
      </c>
      <c r="B119" s="81" t="s">
        <v>111</v>
      </c>
      <c r="C119" s="12">
        <v>2020</v>
      </c>
      <c r="D119" s="27">
        <v>2027</v>
      </c>
      <c r="E119" s="16" t="s">
        <v>19</v>
      </c>
      <c r="F119" s="11" t="s">
        <v>20</v>
      </c>
      <c r="G119" s="1">
        <f t="shared" ref="G119:G120" si="46">H119+I119+J119+K119+L119+M119+N119+O119</f>
        <v>644980</v>
      </c>
      <c r="H119" s="1">
        <f>H120+H121</f>
        <v>86980</v>
      </c>
      <c r="I119" s="1">
        <f t="shared" ref="I119:O119" si="47">I120+I121</f>
        <v>70000</v>
      </c>
      <c r="J119" s="1">
        <f t="shared" si="47"/>
        <v>70000</v>
      </c>
      <c r="K119" s="1">
        <f t="shared" si="47"/>
        <v>66000</v>
      </c>
      <c r="L119" s="1">
        <f t="shared" si="47"/>
        <v>70000</v>
      </c>
      <c r="M119" s="1">
        <f t="shared" si="47"/>
        <v>100000</v>
      </c>
      <c r="N119" s="1">
        <f t="shared" si="47"/>
        <v>91000</v>
      </c>
      <c r="O119" s="1">
        <f t="shared" si="47"/>
        <v>91000</v>
      </c>
      <c r="P119" s="22" t="s">
        <v>112</v>
      </c>
      <c r="Q119" s="12" t="s">
        <v>113</v>
      </c>
      <c r="R119" s="12" t="s">
        <v>16</v>
      </c>
      <c r="S119" s="12">
        <v>70</v>
      </c>
      <c r="T119" s="12">
        <v>70</v>
      </c>
      <c r="U119" s="12">
        <v>70</v>
      </c>
      <c r="V119" s="12">
        <v>66</v>
      </c>
      <c r="W119" s="12">
        <v>70</v>
      </c>
      <c r="X119" s="12">
        <v>70</v>
      </c>
      <c r="Y119" s="12">
        <v>70</v>
      </c>
      <c r="Z119" s="34"/>
      <c r="AA119" s="34"/>
      <c r="AB119" s="12">
        <v>70</v>
      </c>
    </row>
    <row r="120" spans="1:28" ht="56.25">
      <c r="A120" s="13"/>
      <c r="B120" s="82"/>
      <c r="C120" s="13"/>
      <c r="D120" s="27"/>
      <c r="E120" s="16"/>
      <c r="F120" s="11" t="s">
        <v>21</v>
      </c>
      <c r="G120" s="1">
        <f t="shared" si="46"/>
        <v>644980</v>
      </c>
      <c r="H120" s="1">
        <v>86980</v>
      </c>
      <c r="I120" s="1">
        <v>70000</v>
      </c>
      <c r="J120" s="1">
        <v>70000</v>
      </c>
      <c r="K120" s="1">
        <v>66000</v>
      </c>
      <c r="L120" s="1">
        <v>70000</v>
      </c>
      <c r="M120" s="1">
        <v>100000</v>
      </c>
      <c r="N120" s="1">
        <v>91000</v>
      </c>
      <c r="O120" s="1">
        <v>91000</v>
      </c>
      <c r="P120" s="23"/>
      <c r="Q120" s="13"/>
      <c r="R120" s="13"/>
      <c r="S120" s="13"/>
      <c r="T120" s="13"/>
      <c r="U120" s="13"/>
      <c r="V120" s="13"/>
      <c r="W120" s="13"/>
      <c r="X120" s="13"/>
      <c r="Y120" s="13"/>
      <c r="Z120" s="34"/>
      <c r="AA120" s="34"/>
      <c r="AB120" s="13"/>
    </row>
    <row r="121" spans="1:28" ht="33.75">
      <c r="A121" s="14"/>
      <c r="B121" s="83"/>
      <c r="C121" s="14"/>
      <c r="D121" s="27"/>
      <c r="E121" s="16"/>
      <c r="F121" s="11" t="s">
        <v>22</v>
      </c>
      <c r="G121" s="1">
        <f>H121+I121+J121+K121+L121+M121+N121+O121</f>
        <v>0</v>
      </c>
      <c r="H121" s="1">
        <v>0</v>
      </c>
      <c r="I121" s="1">
        <v>0</v>
      </c>
      <c r="J121" s="1">
        <v>0</v>
      </c>
      <c r="K121" s="1">
        <v>0</v>
      </c>
      <c r="L121" s="1">
        <v>0</v>
      </c>
      <c r="M121" s="1">
        <v>0</v>
      </c>
      <c r="N121" s="1">
        <v>0</v>
      </c>
      <c r="O121" s="1">
        <v>0</v>
      </c>
      <c r="P121" s="24"/>
      <c r="Q121" s="14"/>
      <c r="R121" s="14"/>
      <c r="S121" s="14"/>
      <c r="T121" s="14"/>
      <c r="U121" s="14"/>
      <c r="V121" s="14"/>
      <c r="W121" s="14"/>
      <c r="X121" s="14"/>
      <c r="Y121" s="14"/>
      <c r="Z121" s="34"/>
      <c r="AA121" s="34"/>
      <c r="AB121" s="14"/>
    </row>
    <row r="122" spans="1:28" ht="22.5">
      <c r="A122" s="12">
        <v>19</v>
      </c>
      <c r="B122" s="22" t="s">
        <v>114</v>
      </c>
      <c r="C122" s="12">
        <v>2020</v>
      </c>
      <c r="D122" s="27">
        <v>2027</v>
      </c>
      <c r="E122" s="16" t="s">
        <v>19</v>
      </c>
      <c r="F122" s="11" t="s">
        <v>20</v>
      </c>
      <c r="G122" s="1">
        <f t="shared" ref="G122:G135" si="48">H122+I122+J122+K122+L122+M122+N122+O122</f>
        <v>10754497.970000001</v>
      </c>
      <c r="H122" s="1">
        <f t="shared" ref="H122:O122" si="49">H123+H124</f>
        <v>319645.40000000002</v>
      </c>
      <c r="I122" s="1">
        <f t="shared" si="49"/>
        <v>936573.8</v>
      </c>
      <c r="J122" s="1">
        <f t="shared" si="49"/>
        <v>891319.33</v>
      </c>
      <c r="K122" s="1">
        <f t="shared" si="49"/>
        <v>1304058.3999999999</v>
      </c>
      <c r="L122" s="1">
        <f t="shared" si="49"/>
        <v>1702944.54</v>
      </c>
      <c r="M122" s="1">
        <f t="shared" si="49"/>
        <v>2379985.5</v>
      </c>
      <c r="N122" s="1">
        <f t="shared" si="49"/>
        <v>1609985.5</v>
      </c>
      <c r="O122" s="1">
        <f t="shared" si="49"/>
        <v>1609985.5</v>
      </c>
      <c r="P122" s="84" t="s">
        <v>16</v>
      </c>
      <c r="Q122" s="84" t="s">
        <v>16</v>
      </c>
      <c r="R122" s="84" t="s">
        <v>16</v>
      </c>
      <c r="S122" s="84" t="s">
        <v>16</v>
      </c>
      <c r="T122" s="84" t="s">
        <v>16</v>
      </c>
      <c r="U122" s="84" t="s">
        <v>16</v>
      </c>
      <c r="V122" s="84" t="s">
        <v>16</v>
      </c>
      <c r="W122" s="84" t="s">
        <v>16</v>
      </c>
      <c r="X122" s="84" t="s">
        <v>16</v>
      </c>
      <c r="Y122" s="84" t="s">
        <v>16</v>
      </c>
      <c r="Z122" s="34"/>
      <c r="AA122" s="34"/>
      <c r="AB122" s="84" t="s">
        <v>16</v>
      </c>
    </row>
    <row r="123" spans="1:28" ht="45">
      <c r="A123" s="13"/>
      <c r="B123" s="23"/>
      <c r="C123" s="13"/>
      <c r="D123" s="27"/>
      <c r="E123" s="16"/>
      <c r="F123" s="11" t="s">
        <v>115</v>
      </c>
      <c r="G123" s="1">
        <f t="shared" si="48"/>
        <v>10754497.970000001</v>
      </c>
      <c r="H123" s="1">
        <v>319645.40000000002</v>
      </c>
      <c r="I123" s="1">
        <v>936573.8</v>
      </c>
      <c r="J123" s="1">
        <v>891319.33</v>
      </c>
      <c r="K123" s="1">
        <v>1304058.3999999999</v>
      </c>
      <c r="L123" s="1">
        <v>1702944.54</v>
      </c>
      <c r="M123" s="1">
        <v>2379985.5</v>
      </c>
      <c r="N123" s="1">
        <v>1609985.5</v>
      </c>
      <c r="O123" s="1">
        <v>1609985.5</v>
      </c>
      <c r="P123" s="85"/>
      <c r="Q123" s="85"/>
      <c r="R123" s="85"/>
      <c r="S123" s="85"/>
      <c r="T123" s="85"/>
      <c r="U123" s="85"/>
      <c r="V123" s="85"/>
      <c r="W123" s="85"/>
      <c r="X123" s="85"/>
      <c r="Y123" s="85"/>
      <c r="Z123" s="34"/>
      <c r="AA123" s="34"/>
      <c r="AB123" s="85"/>
    </row>
    <row r="124" spans="1:28" ht="33.75">
      <c r="A124" s="14"/>
      <c r="B124" s="24"/>
      <c r="C124" s="14"/>
      <c r="D124" s="27"/>
      <c r="E124" s="16"/>
      <c r="F124" s="11" t="s">
        <v>22</v>
      </c>
      <c r="G124" s="1">
        <f t="shared" si="48"/>
        <v>0</v>
      </c>
      <c r="H124" s="1">
        <v>0</v>
      </c>
      <c r="I124" s="1">
        <v>0</v>
      </c>
      <c r="J124" s="1">
        <v>0</v>
      </c>
      <c r="K124" s="1">
        <v>0</v>
      </c>
      <c r="L124" s="1">
        <v>0</v>
      </c>
      <c r="M124" s="1">
        <v>0</v>
      </c>
      <c r="N124" s="1">
        <v>0</v>
      </c>
      <c r="O124" s="1">
        <v>0</v>
      </c>
      <c r="P124" s="86"/>
      <c r="Q124" s="86"/>
      <c r="R124" s="86"/>
      <c r="S124" s="86"/>
      <c r="T124" s="86"/>
      <c r="U124" s="86"/>
      <c r="V124" s="86"/>
      <c r="W124" s="86"/>
      <c r="X124" s="86"/>
      <c r="Y124" s="86"/>
      <c r="Z124" s="34"/>
      <c r="AA124" s="34"/>
      <c r="AB124" s="86"/>
    </row>
    <row r="125" spans="1:28" ht="22.5">
      <c r="A125" s="12">
        <v>20</v>
      </c>
      <c r="B125" s="28" t="s">
        <v>236</v>
      </c>
      <c r="C125" s="12" t="s">
        <v>16</v>
      </c>
      <c r="D125" s="12" t="s">
        <v>16</v>
      </c>
      <c r="E125" s="16" t="s">
        <v>19</v>
      </c>
      <c r="F125" s="11" t="s">
        <v>20</v>
      </c>
      <c r="G125" s="1">
        <f t="shared" si="48"/>
        <v>0</v>
      </c>
      <c r="H125" s="1">
        <f t="shared" ref="H125:O125" si="50">H126+H127</f>
        <v>0</v>
      </c>
      <c r="I125" s="1">
        <f t="shared" si="50"/>
        <v>0</v>
      </c>
      <c r="J125" s="1">
        <f t="shared" si="50"/>
        <v>0</v>
      </c>
      <c r="K125" s="1">
        <f t="shared" si="50"/>
        <v>0</v>
      </c>
      <c r="L125" s="1">
        <f t="shared" si="50"/>
        <v>0</v>
      </c>
      <c r="M125" s="1">
        <f t="shared" si="50"/>
        <v>0</v>
      </c>
      <c r="N125" s="1">
        <f t="shared" si="50"/>
        <v>0</v>
      </c>
      <c r="O125" s="1">
        <f t="shared" si="50"/>
        <v>0</v>
      </c>
      <c r="P125" s="84" t="s">
        <v>16</v>
      </c>
      <c r="Q125" s="84" t="s">
        <v>16</v>
      </c>
      <c r="R125" s="84" t="s">
        <v>16</v>
      </c>
      <c r="S125" s="84" t="s">
        <v>16</v>
      </c>
      <c r="T125" s="84" t="s">
        <v>16</v>
      </c>
      <c r="U125" s="84" t="s">
        <v>16</v>
      </c>
      <c r="V125" s="84" t="s">
        <v>16</v>
      </c>
      <c r="W125" s="84" t="s">
        <v>16</v>
      </c>
      <c r="X125" s="84" t="s">
        <v>16</v>
      </c>
      <c r="Y125" s="84" t="s">
        <v>16</v>
      </c>
      <c r="Z125" s="34"/>
      <c r="AA125" s="34"/>
      <c r="AB125" s="84" t="s">
        <v>16</v>
      </c>
    </row>
    <row r="126" spans="1:28" ht="45">
      <c r="A126" s="13"/>
      <c r="B126" s="23"/>
      <c r="C126" s="13"/>
      <c r="D126" s="13"/>
      <c r="E126" s="16"/>
      <c r="F126" s="11" t="s">
        <v>115</v>
      </c>
      <c r="G126" s="1">
        <f t="shared" si="48"/>
        <v>0</v>
      </c>
      <c r="H126" s="1">
        <f>H129+H132</f>
        <v>0</v>
      </c>
      <c r="I126" s="1">
        <f t="shared" ref="I126:O127" si="51">I129+I132</f>
        <v>0</v>
      </c>
      <c r="J126" s="1">
        <f t="shared" si="51"/>
        <v>0</v>
      </c>
      <c r="K126" s="1">
        <f t="shared" si="51"/>
        <v>0</v>
      </c>
      <c r="L126" s="1">
        <f t="shared" si="51"/>
        <v>0</v>
      </c>
      <c r="M126" s="1">
        <f t="shared" si="51"/>
        <v>0</v>
      </c>
      <c r="N126" s="1">
        <f t="shared" si="51"/>
        <v>0</v>
      </c>
      <c r="O126" s="1">
        <f t="shared" si="51"/>
        <v>0</v>
      </c>
      <c r="P126" s="85"/>
      <c r="Q126" s="85"/>
      <c r="R126" s="85"/>
      <c r="S126" s="85"/>
      <c r="T126" s="85"/>
      <c r="U126" s="85"/>
      <c r="V126" s="85"/>
      <c r="W126" s="85"/>
      <c r="X126" s="85"/>
      <c r="Y126" s="85"/>
      <c r="Z126" s="34"/>
      <c r="AA126" s="34"/>
      <c r="AB126" s="85"/>
    </row>
    <row r="127" spans="1:28" ht="33.75">
      <c r="A127" s="14"/>
      <c r="B127" s="24"/>
      <c r="C127" s="14"/>
      <c r="D127" s="14"/>
      <c r="E127" s="16"/>
      <c r="F127" s="11" t="s">
        <v>22</v>
      </c>
      <c r="G127" s="1">
        <f t="shared" si="48"/>
        <v>0</v>
      </c>
      <c r="H127" s="1">
        <f>H130+H133</f>
        <v>0</v>
      </c>
      <c r="I127" s="1">
        <f t="shared" si="51"/>
        <v>0</v>
      </c>
      <c r="J127" s="1">
        <f t="shared" si="51"/>
        <v>0</v>
      </c>
      <c r="K127" s="1">
        <f t="shared" si="51"/>
        <v>0</v>
      </c>
      <c r="L127" s="1">
        <f t="shared" si="51"/>
        <v>0</v>
      </c>
      <c r="M127" s="1">
        <f t="shared" si="51"/>
        <v>0</v>
      </c>
      <c r="N127" s="1">
        <f t="shared" si="51"/>
        <v>0</v>
      </c>
      <c r="O127" s="1">
        <f t="shared" si="51"/>
        <v>0</v>
      </c>
      <c r="P127" s="86"/>
      <c r="Q127" s="86"/>
      <c r="R127" s="86"/>
      <c r="S127" s="86"/>
      <c r="T127" s="86"/>
      <c r="U127" s="86"/>
      <c r="V127" s="86"/>
      <c r="W127" s="86"/>
      <c r="X127" s="86"/>
      <c r="Y127" s="86"/>
      <c r="Z127" s="34"/>
      <c r="AA127" s="34"/>
      <c r="AB127" s="86"/>
    </row>
    <row r="128" spans="1:28" ht="22.5">
      <c r="A128" s="12">
        <v>21</v>
      </c>
      <c r="B128" s="22" t="s">
        <v>116</v>
      </c>
      <c r="C128" s="12">
        <v>2020</v>
      </c>
      <c r="D128" s="27">
        <v>2027</v>
      </c>
      <c r="E128" s="16" t="s">
        <v>19</v>
      </c>
      <c r="F128" s="11" t="s">
        <v>20</v>
      </c>
      <c r="G128" s="1">
        <f t="shared" si="48"/>
        <v>0</v>
      </c>
      <c r="H128" s="1">
        <f t="shared" ref="H128:O128" si="52">H129+H130</f>
        <v>0</v>
      </c>
      <c r="I128" s="1">
        <f t="shared" si="52"/>
        <v>0</v>
      </c>
      <c r="J128" s="1">
        <f t="shared" si="52"/>
        <v>0</v>
      </c>
      <c r="K128" s="1">
        <f t="shared" si="52"/>
        <v>0</v>
      </c>
      <c r="L128" s="1">
        <f t="shared" si="52"/>
        <v>0</v>
      </c>
      <c r="M128" s="1">
        <f t="shared" si="52"/>
        <v>0</v>
      </c>
      <c r="N128" s="1">
        <f t="shared" si="52"/>
        <v>0</v>
      </c>
      <c r="O128" s="1">
        <f t="shared" si="52"/>
        <v>0</v>
      </c>
      <c r="P128" s="84" t="s">
        <v>16</v>
      </c>
      <c r="Q128" s="84" t="s">
        <v>16</v>
      </c>
      <c r="R128" s="84" t="s">
        <v>16</v>
      </c>
      <c r="S128" s="84" t="s">
        <v>16</v>
      </c>
      <c r="T128" s="84" t="s">
        <v>16</v>
      </c>
      <c r="U128" s="84" t="s">
        <v>16</v>
      </c>
      <c r="V128" s="84" t="s">
        <v>16</v>
      </c>
      <c r="W128" s="84" t="s">
        <v>16</v>
      </c>
      <c r="X128" s="84" t="s">
        <v>16</v>
      </c>
      <c r="Y128" s="84" t="s">
        <v>16</v>
      </c>
      <c r="Z128" s="34"/>
      <c r="AA128" s="34"/>
      <c r="AB128" s="84" t="s">
        <v>16</v>
      </c>
    </row>
    <row r="129" spans="1:28" ht="45">
      <c r="A129" s="13"/>
      <c r="B129" s="23"/>
      <c r="C129" s="13"/>
      <c r="D129" s="27"/>
      <c r="E129" s="16"/>
      <c r="F129" s="11" t="s">
        <v>115</v>
      </c>
      <c r="G129" s="1">
        <f t="shared" si="48"/>
        <v>0</v>
      </c>
      <c r="H129" s="1">
        <v>0</v>
      </c>
      <c r="I129" s="1">
        <v>0</v>
      </c>
      <c r="J129" s="1">
        <v>0</v>
      </c>
      <c r="K129" s="1">
        <v>0</v>
      </c>
      <c r="L129" s="1">
        <v>0</v>
      </c>
      <c r="M129" s="1">
        <v>0</v>
      </c>
      <c r="N129" s="1">
        <v>0</v>
      </c>
      <c r="O129" s="1">
        <v>0</v>
      </c>
      <c r="P129" s="85"/>
      <c r="Q129" s="85"/>
      <c r="R129" s="85"/>
      <c r="S129" s="85"/>
      <c r="T129" s="85"/>
      <c r="U129" s="85"/>
      <c r="V129" s="85"/>
      <c r="W129" s="85"/>
      <c r="X129" s="85"/>
      <c r="Y129" s="85"/>
      <c r="Z129" s="34"/>
      <c r="AA129" s="34"/>
      <c r="AB129" s="85"/>
    </row>
    <row r="130" spans="1:28" ht="33.75">
      <c r="A130" s="14"/>
      <c r="B130" s="24"/>
      <c r="C130" s="14"/>
      <c r="D130" s="27"/>
      <c r="E130" s="16"/>
      <c r="F130" s="11" t="s">
        <v>22</v>
      </c>
      <c r="G130" s="1">
        <f t="shared" si="48"/>
        <v>0</v>
      </c>
      <c r="H130" s="1">
        <v>0</v>
      </c>
      <c r="I130" s="1">
        <v>0</v>
      </c>
      <c r="J130" s="1">
        <v>0</v>
      </c>
      <c r="K130" s="1">
        <v>0</v>
      </c>
      <c r="L130" s="1">
        <v>0</v>
      </c>
      <c r="M130" s="1">
        <v>0</v>
      </c>
      <c r="N130" s="1">
        <v>0</v>
      </c>
      <c r="O130" s="1">
        <v>0</v>
      </c>
      <c r="P130" s="86"/>
      <c r="Q130" s="86"/>
      <c r="R130" s="86"/>
      <c r="S130" s="86"/>
      <c r="T130" s="86"/>
      <c r="U130" s="86"/>
      <c r="V130" s="86"/>
      <c r="W130" s="86"/>
      <c r="X130" s="86"/>
      <c r="Y130" s="86"/>
      <c r="Z130" s="34"/>
      <c r="AA130" s="34"/>
      <c r="AB130" s="86"/>
    </row>
    <row r="131" spans="1:28" ht="22.5">
      <c r="A131" s="12">
        <v>22</v>
      </c>
      <c r="B131" s="22" t="s">
        <v>117</v>
      </c>
      <c r="C131" s="12">
        <v>2020</v>
      </c>
      <c r="D131" s="27">
        <v>2027</v>
      </c>
      <c r="E131" s="16" t="s">
        <v>19</v>
      </c>
      <c r="F131" s="11" t="s">
        <v>20</v>
      </c>
      <c r="G131" s="1">
        <f t="shared" si="48"/>
        <v>0</v>
      </c>
      <c r="H131" s="1">
        <f t="shared" ref="H131:O131" si="53">H132+H133</f>
        <v>0</v>
      </c>
      <c r="I131" s="1">
        <f t="shared" si="53"/>
        <v>0</v>
      </c>
      <c r="J131" s="1">
        <f t="shared" si="53"/>
        <v>0</v>
      </c>
      <c r="K131" s="1">
        <f t="shared" si="53"/>
        <v>0</v>
      </c>
      <c r="L131" s="1">
        <f t="shared" si="53"/>
        <v>0</v>
      </c>
      <c r="M131" s="1">
        <f t="shared" si="53"/>
        <v>0</v>
      </c>
      <c r="N131" s="1">
        <f t="shared" si="53"/>
        <v>0</v>
      </c>
      <c r="O131" s="1">
        <f t="shared" si="53"/>
        <v>0</v>
      </c>
      <c r="P131" s="84" t="s">
        <v>16</v>
      </c>
      <c r="Q131" s="84" t="s">
        <v>16</v>
      </c>
      <c r="R131" s="84" t="s">
        <v>16</v>
      </c>
      <c r="S131" s="84" t="s">
        <v>16</v>
      </c>
      <c r="T131" s="84" t="s">
        <v>16</v>
      </c>
      <c r="U131" s="84" t="s">
        <v>16</v>
      </c>
      <c r="V131" s="84" t="s">
        <v>16</v>
      </c>
      <c r="W131" s="84" t="s">
        <v>16</v>
      </c>
      <c r="X131" s="84" t="s">
        <v>16</v>
      </c>
      <c r="Y131" s="84" t="s">
        <v>16</v>
      </c>
      <c r="Z131" s="34"/>
      <c r="AA131" s="34"/>
      <c r="AB131" s="84" t="s">
        <v>16</v>
      </c>
    </row>
    <row r="132" spans="1:28" ht="45">
      <c r="A132" s="13"/>
      <c r="B132" s="23"/>
      <c r="C132" s="13"/>
      <c r="D132" s="27"/>
      <c r="E132" s="16"/>
      <c r="F132" s="11" t="s">
        <v>115</v>
      </c>
      <c r="G132" s="1">
        <f t="shared" si="48"/>
        <v>0</v>
      </c>
      <c r="H132" s="1">
        <v>0</v>
      </c>
      <c r="I132" s="1">
        <v>0</v>
      </c>
      <c r="J132" s="1">
        <v>0</v>
      </c>
      <c r="K132" s="1">
        <v>0</v>
      </c>
      <c r="L132" s="1">
        <v>0</v>
      </c>
      <c r="M132" s="1">
        <v>0</v>
      </c>
      <c r="N132" s="1">
        <v>0</v>
      </c>
      <c r="O132" s="1">
        <v>0</v>
      </c>
      <c r="P132" s="85"/>
      <c r="Q132" s="85"/>
      <c r="R132" s="85"/>
      <c r="S132" s="85"/>
      <c r="T132" s="85"/>
      <c r="U132" s="85"/>
      <c r="V132" s="85"/>
      <c r="W132" s="85"/>
      <c r="X132" s="85"/>
      <c r="Y132" s="85"/>
      <c r="Z132" s="34"/>
      <c r="AA132" s="34"/>
      <c r="AB132" s="85"/>
    </row>
    <row r="133" spans="1:28" ht="33.75">
      <c r="A133" s="14"/>
      <c r="B133" s="24"/>
      <c r="C133" s="14"/>
      <c r="D133" s="27"/>
      <c r="E133" s="16"/>
      <c r="F133" s="11" t="s">
        <v>22</v>
      </c>
      <c r="G133" s="1">
        <f t="shared" si="48"/>
        <v>0</v>
      </c>
      <c r="H133" s="1">
        <v>0</v>
      </c>
      <c r="I133" s="1">
        <v>0</v>
      </c>
      <c r="J133" s="1">
        <v>0</v>
      </c>
      <c r="K133" s="1">
        <v>0</v>
      </c>
      <c r="L133" s="1">
        <v>0</v>
      </c>
      <c r="M133" s="1">
        <v>0</v>
      </c>
      <c r="N133" s="1">
        <v>0</v>
      </c>
      <c r="O133" s="1">
        <v>0</v>
      </c>
      <c r="P133" s="86"/>
      <c r="Q133" s="86"/>
      <c r="R133" s="86"/>
      <c r="S133" s="86"/>
      <c r="T133" s="86"/>
      <c r="U133" s="86"/>
      <c r="V133" s="86"/>
      <c r="W133" s="86"/>
      <c r="X133" s="86"/>
      <c r="Y133" s="86"/>
      <c r="Z133" s="34"/>
      <c r="AA133" s="34"/>
      <c r="AB133" s="86"/>
    </row>
    <row r="134" spans="1:28" ht="22.5">
      <c r="A134" s="12">
        <v>23</v>
      </c>
      <c r="B134" s="28" t="s">
        <v>237</v>
      </c>
      <c r="C134" s="12" t="s">
        <v>16</v>
      </c>
      <c r="D134" s="12" t="s">
        <v>16</v>
      </c>
      <c r="E134" s="16" t="s">
        <v>19</v>
      </c>
      <c r="F134" s="11" t="s">
        <v>20</v>
      </c>
      <c r="G134" s="1">
        <f t="shared" si="48"/>
        <v>9023932.0800000019</v>
      </c>
      <c r="H134" s="1">
        <f t="shared" ref="H134:O134" si="54">H135+H136</f>
        <v>0</v>
      </c>
      <c r="I134" s="1">
        <f t="shared" si="54"/>
        <v>1674333.33</v>
      </c>
      <c r="J134" s="1">
        <f t="shared" si="54"/>
        <v>2454666.92</v>
      </c>
      <c r="K134" s="1">
        <f t="shared" si="54"/>
        <v>2431656.5699999998</v>
      </c>
      <c r="L134" s="1">
        <f t="shared" si="54"/>
        <v>2415113.64</v>
      </c>
      <c r="M134" s="1">
        <f t="shared" si="54"/>
        <v>0</v>
      </c>
      <c r="N134" s="1">
        <f t="shared" si="54"/>
        <v>24080.81</v>
      </c>
      <c r="O134" s="1">
        <f t="shared" si="54"/>
        <v>24080.81</v>
      </c>
      <c r="P134" s="12" t="s">
        <v>16</v>
      </c>
      <c r="Q134" s="12" t="s">
        <v>16</v>
      </c>
      <c r="R134" s="12" t="s">
        <v>16</v>
      </c>
      <c r="S134" s="12" t="s">
        <v>16</v>
      </c>
      <c r="T134" s="12" t="s">
        <v>16</v>
      </c>
      <c r="U134" s="12" t="s">
        <v>16</v>
      </c>
      <c r="V134" s="12" t="s">
        <v>16</v>
      </c>
      <c r="W134" s="12" t="s">
        <v>16</v>
      </c>
      <c r="X134" s="12" t="s">
        <v>16</v>
      </c>
      <c r="Y134" s="12" t="s">
        <v>16</v>
      </c>
      <c r="Z134" s="34"/>
      <c r="AA134" s="34"/>
      <c r="AB134" s="12" t="s">
        <v>16</v>
      </c>
    </row>
    <row r="135" spans="1:28" ht="56.25">
      <c r="A135" s="13"/>
      <c r="B135" s="23"/>
      <c r="C135" s="13"/>
      <c r="D135" s="13"/>
      <c r="E135" s="16"/>
      <c r="F135" s="11" t="s">
        <v>26</v>
      </c>
      <c r="G135" s="1">
        <f t="shared" si="48"/>
        <v>148231.08000000002</v>
      </c>
      <c r="H135" s="1">
        <f>H138</f>
        <v>0</v>
      </c>
      <c r="I135" s="1">
        <f t="shared" ref="I135:O136" si="55">I138</f>
        <v>16743.330000000002</v>
      </c>
      <c r="J135" s="1">
        <f t="shared" si="55"/>
        <v>24610.92</v>
      </c>
      <c r="K135" s="1">
        <f t="shared" si="55"/>
        <v>24316.57</v>
      </c>
      <c r="L135" s="1">
        <f t="shared" si="55"/>
        <v>34398.639999999999</v>
      </c>
      <c r="M135" s="1">
        <f t="shared" si="55"/>
        <v>0</v>
      </c>
      <c r="N135" s="1">
        <f t="shared" si="55"/>
        <v>24080.81</v>
      </c>
      <c r="O135" s="1">
        <f t="shared" si="55"/>
        <v>24080.81</v>
      </c>
      <c r="P135" s="13"/>
      <c r="Q135" s="13"/>
      <c r="R135" s="13"/>
      <c r="S135" s="13"/>
      <c r="T135" s="13"/>
      <c r="U135" s="13"/>
      <c r="V135" s="13"/>
      <c r="W135" s="13"/>
      <c r="X135" s="13"/>
      <c r="Y135" s="13"/>
      <c r="Z135" s="34"/>
      <c r="AA135" s="34"/>
      <c r="AB135" s="13"/>
    </row>
    <row r="136" spans="1:28" ht="33.75">
      <c r="A136" s="14"/>
      <c r="B136" s="24"/>
      <c r="C136" s="14"/>
      <c r="D136" s="14"/>
      <c r="E136" s="16"/>
      <c r="F136" s="11" t="s">
        <v>22</v>
      </c>
      <c r="G136" s="1">
        <f>H136+I136+J136+K136+L136+M136+N136+O136</f>
        <v>8875701</v>
      </c>
      <c r="H136" s="1">
        <f>H139</f>
        <v>0</v>
      </c>
      <c r="I136" s="1">
        <f t="shared" si="55"/>
        <v>1657590</v>
      </c>
      <c r="J136" s="1">
        <f t="shared" si="55"/>
        <v>2430056</v>
      </c>
      <c r="K136" s="1">
        <f t="shared" si="55"/>
        <v>2407340</v>
      </c>
      <c r="L136" s="1">
        <f t="shared" si="55"/>
        <v>2380715</v>
      </c>
      <c r="M136" s="1">
        <f t="shared" si="55"/>
        <v>0</v>
      </c>
      <c r="N136" s="1">
        <f t="shared" si="55"/>
        <v>0</v>
      </c>
      <c r="O136" s="1">
        <f t="shared" si="55"/>
        <v>0</v>
      </c>
      <c r="P136" s="14"/>
      <c r="Q136" s="14"/>
      <c r="R136" s="14"/>
      <c r="S136" s="14"/>
      <c r="T136" s="14"/>
      <c r="U136" s="14"/>
      <c r="V136" s="14"/>
      <c r="W136" s="14"/>
      <c r="X136" s="14"/>
      <c r="Y136" s="14"/>
      <c r="Z136" s="34"/>
      <c r="AA136" s="34"/>
      <c r="AB136" s="14"/>
    </row>
    <row r="137" spans="1:28" ht="168.75">
      <c r="A137" s="12">
        <v>24</v>
      </c>
      <c r="B137" s="22" t="s">
        <v>118</v>
      </c>
      <c r="C137" s="12">
        <v>2020</v>
      </c>
      <c r="D137" s="27">
        <v>2027</v>
      </c>
      <c r="E137" s="16" t="s">
        <v>19</v>
      </c>
      <c r="F137" s="11" t="s">
        <v>20</v>
      </c>
      <c r="G137" s="1">
        <f t="shared" ref="G137:G138" si="56">H137+I137+J137+K137+L137+M137+N137+O137</f>
        <v>9023932.0800000019</v>
      </c>
      <c r="H137" s="1">
        <f t="shared" ref="H137:O137" si="57">H138+H139</f>
        <v>0</v>
      </c>
      <c r="I137" s="1">
        <f t="shared" si="57"/>
        <v>1674333.33</v>
      </c>
      <c r="J137" s="1">
        <f t="shared" si="57"/>
        <v>2454666.92</v>
      </c>
      <c r="K137" s="1">
        <f t="shared" si="57"/>
        <v>2431656.5699999998</v>
      </c>
      <c r="L137" s="1">
        <f t="shared" si="57"/>
        <v>2415113.64</v>
      </c>
      <c r="M137" s="1">
        <f t="shared" si="57"/>
        <v>0</v>
      </c>
      <c r="N137" s="1">
        <f t="shared" si="57"/>
        <v>24080.81</v>
      </c>
      <c r="O137" s="1">
        <f t="shared" si="57"/>
        <v>24080.81</v>
      </c>
      <c r="P137" s="11" t="s">
        <v>119</v>
      </c>
      <c r="Q137" s="9" t="s">
        <v>113</v>
      </c>
      <c r="R137" s="62" t="s">
        <v>16</v>
      </c>
      <c r="S137" s="9" t="s">
        <v>16</v>
      </c>
      <c r="T137" s="9">
        <v>900</v>
      </c>
      <c r="U137" s="9">
        <v>966</v>
      </c>
      <c r="V137" s="9">
        <v>1020</v>
      </c>
      <c r="W137" s="9" t="s">
        <v>16</v>
      </c>
      <c r="X137" s="9" t="s">
        <v>16</v>
      </c>
      <c r="Y137" s="9" t="s">
        <v>16</v>
      </c>
      <c r="Z137" s="34"/>
      <c r="AA137" s="34"/>
      <c r="AB137" s="9" t="s">
        <v>16</v>
      </c>
    </row>
    <row r="138" spans="1:28" ht="56.25">
      <c r="A138" s="13"/>
      <c r="B138" s="23"/>
      <c r="C138" s="13"/>
      <c r="D138" s="27"/>
      <c r="E138" s="16"/>
      <c r="F138" s="11" t="s">
        <v>26</v>
      </c>
      <c r="G138" s="1">
        <f t="shared" si="56"/>
        <v>148231.08000000002</v>
      </c>
      <c r="H138" s="1">
        <v>0</v>
      </c>
      <c r="I138" s="1">
        <v>16743.330000000002</v>
      </c>
      <c r="J138" s="1">
        <v>24610.92</v>
      </c>
      <c r="K138" s="1">
        <v>24316.57</v>
      </c>
      <c r="L138" s="1">
        <v>34398.639999999999</v>
      </c>
      <c r="M138" s="1">
        <v>0</v>
      </c>
      <c r="N138" s="1">
        <v>24080.81</v>
      </c>
      <c r="O138" s="1">
        <v>24080.81</v>
      </c>
      <c r="P138" s="20" t="s">
        <v>120</v>
      </c>
      <c r="Q138" s="87" t="s">
        <v>25</v>
      </c>
      <c r="R138" s="88" t="s">
        <v>16</v>
      </c>
      <c r="S138" s="89">
        <v>0</v>
      </c>
      <c r="T138" s="89">
        <v>0.35</v>
      </c>
      <c r="U138" s="89">
        <v>0.33</v>
      </c>
      <c r="V138" s="89">
        <v>0.35</v>
      </c>
      <c r="W138" s="89">
        <v>0.35</v>
      </c>
      <c r="X138" s="88" t="s">
        <v>16</v>
      </c>
      <c r="Y138" s="88">
        <v>0.33</v>
      </c>
      <c r="Z138" s="34"/>
      <c r="AA138" s="34"/>
      <c r="AB138" s="88">
        <v>0.33</v>
      </c>
    </row>
    <row r="139" spans="1:28" ht="33.75">
      <c r="A139" s="14"/>
      <c r="B139" s="24"/>
      <c r="C139" s="14"/>
      <c r="D139" s="27"/>
      <c r="E139" s="16"/>
      <c r="F139" s="11" t="s">
        <v>22</v>
      </c>
      <c r="G139" s="1">
        <f>H139+I139+J139+K139+L139+M139+N139+O139</f>
        <v>8875701</v>
      </c>
      <c r="H139" s="1">
        <v>0</v>
      </c>
      <c r="I139" s="1">
        <v>1657590</v>
      </c>
      <c r="J139" s="1">
        <v>2430056</v>
      </c>
      <c r="K139" s="1">
        <v>2407340</v>
      </c>
      <c r="L139" s="1">
        <v>2380715</v>
      </c>
      <c r="M139" s="1">
        <v>0</v>
      </c>
      <c r="N139" s="1">
        <v>0</v>
      </c>
      <c r="O139" s="1">
        <v>0</v>
      </c>
      <c r="P139" s="90"/>
      <c r="Q139" s="91"/>
      <c r="R139" s="92"/>
      <c r="S139" s="93"/>
      <c r="T139" s="93"/>
      <c r="U139" s="93"/>
      <c r="V139" s="93"/>
      <c r="W139" s="93"/>
      <c r="X139" s="92"/>
      <c r="Y139" s="92"/>
      <c r="Z139" s="34"/>
      <c r="AA139" s="34"/>
      <c r="AB139" s="92"/>
    </row>
    <row r="140" spans="1:28" ht="22.5">
      <c r="A140" s="12">
        <v>25</v>
      </c>
      <c r="B140" s="28" t="s">
        <v>238</v>
      </c>
      <c r="C140" s="12" t="s">
        <v>16</v>
      </c>
      <c r="D140" s="12" t="s">
        <v>16</v>
      </c>
      <c r="E140" s="16" t="s">
        <v>19</v>
      </c>
      <c r="F140" s="11" t="s">
        <v>20</v>
      </c>
      <c r="G140" s="1">
        <f t="shared" ref="G140:G141" si="58">H140+I140+J140+K140+L140+M140+N140+O140</f>
        <v>652004191.45999992</v>
      </c>
      <c r="H140" s="1">
        <f t="shared" ref="H140:O140" si="59">H141+H142</f>
        <v>61132605.730000004</v>
      </c>
      <c r="I140" s="1">
        <f t="shared" si="59"/>
        <v>66319682.329999998</v>
      </c>
      <c r="J140" s="1">
        <f t="shared" si="59"/>
        <v>72561700.030000001</v>
      </c>
      <c r="K140" s="1">
        <f t="shared" si="59"/>
        <v>82696857.319999993</v>
      </c>
      <c r="L140" s="1">
        <f t="shared" si="59"/>
        <v>91564272.960000008</v>
      </c>
      <c r="M140" s="1">
        <f t="shared" si="59"/>
        <v>104250201.30999999</v>
      </c>
      <c r="N140" s="1">
        <f t="shared" si="59"/>
        <v>94240444.120000005</v>
      </c>
      <c r="O140" s="1">
        <f t="shared" si="59"/>
        <v>79238427.659999996</v>
      </c>
      <c r="P140" s="12" t="s">
        <v>16</v>
      </c>
      <c r="Q140" s="12" t="s">
        <v>16</v>
      </c>
      <c r="R140" s="12" t="s">
        <v>16</v>
      </c>
      <c r="S140" s="12" t="s">
        <v>16</v>
      </c>
      <c r="T140" s="12" t="s">
        <v>16</v>
      </c>
      <c r="U140" s="12" t="s">
        <v>16</v>
      </c>
      <c r="V140" s="12" t="s">
        <v>16</v>
      </c>
      <c r="W140" s="12" t="s">
        <v>16</v>
      </c>
      <c r="X140" s="12" t="s">
        <v>16</v>
      </c>
      <c r="Y140" s="12" t="s">
        <v>16</v>
      </c>
      <c r="Z140" s="34"/>
      <c r="AA140" s="34"/>
      <c r="AB140" s="12" t="s">
        <v>16</v>
      </c>
    </row>
    <row r="141" spans="1:28" ht="56.25">
      <c r="A141" s="13"/>
      <c r="B141" s="23"/>
      <c r="C141" s="13"/>
      <c r="D141" s="13"/>
      <c r="E141" s="16"/>
      <c r="F141" s="11" t="s">
        <v>26</v>
      </c>
      <c r="G141" s="1">
        <f t="shared" si="58"/>
        <v>402523543.13</v>
      </c>
      <c r="H141" s="1">
        <f>H144+H147+H150+H153+H156+H159+H162</f>
        <v>32277184.649999999</v>
      </c>
      <c r="I141" s="1">
        <f t="shared" ref="I141:K142" si="60">I144+I147+I150+I153+I156+I159+I162</f>
        <v>36914241.889999993</v>
      </c>
      <c r="J141" s="1">
        <f t="shared" si="60"/>
        <v>40547215.550000004</v>
      </c>
      <c r="K141" s="1">
        <f t="shared" si="60"/>
        <v>50909896.589999996</v>
      </c>
      <c r="L141" s="1">
        <f>L144+L147+L150+L153+L156+L159+L162+L165+L171</f>
        <v>59388745.360000007</v>
      </c>
      <c r="M141" s="1">
        <f>M144+M147+M150+M153+M156+M159+M162+M165+M171+M174</f>
        <v>72289263.309999987</v>
      </c>
      <c r="N141" s="1">
        <f t="shared" ref="N141:O141" si="61">N144+N147+N150+N153+N156+N159+N162+N165+N171</f>
        <v>62599506.119999997</v>
      </c>
      <c r="O141" s="1">
        <f t="shared" si="61"/>
        <v>47597489.659999996</v>
      </c>
      <c r="P141" s="13"/>
      <c r="Q141" s="13"/>
      <c r="R141" s="13"/>
      <c r="S141" s="13"/>
      <c r="T141" s="13"/>
      <c r="U141" s="13"/>
      <c r="V141" s="13"/>
      <c r="W141" s="13"/>
      <c r="X141" s="13"/>
      <c r="Y141" s="13"/>
      <c r="Z141" s="34"/>
      <c r="AA141" s="34"/>
      <c r="AB141" s="13"/>
    </row>
    <row r="142" spans="1:28" ht="33.75">
      <c r="A142" s="14"/>
      <c r="B142" s="24"/>
      <c r="C142" s="14"/>
      <c r="D142" s="14"/>
      <c r="E142" s="16"/>
      <c r="F142" s="11" t="s">
        <v>22</v>
      </c>
      <c r="G142" s="1">
        <f>H142+I142+J142+K142+L142+M142+N142+O142</f>
        <v>249480648.33000001</v>
      </c>
      <c r="H142" s="1">
        <f>H145+H148+H151+H154+H157+H160+H163</f>
        <v>28855421.080000002</v>
      </c>
      <c r="I142" s="1">
        <f t="shared" si="60"/>
        <v>29405440.440000001</v>
      </c>
      <c r="J142" s="1">
        <f t="shared" si="60"/>
        <v>32014484.48</v>
      </c>
      <c r="K142" s="1">
        <f t="shared" si="60"/>
        <v>31786960.73</v>
      </c>
      <c r="L142" s="1">
        <f>L145+L148+L151+L154+L157+L160+L163+L169+L166+L172</f>
        <v>32175527.600000001</v>
      </c>
      <c r="M142" s="1">
        <f t="shared" ref="M142:O142" si="62">M145+M148+M151+M154+M157+M160+M163+M169+M166+M172</f>
        <v>31960938</v>
      </c>
      <c r="N142" s="1">
        <f t="shared" si="62"/>
        <v>31640938</v>
      </c>
      <c r="O142" s="1">
        <f t="shared" si="62"/>
        <v>31640938</v>
      </c>
      <c r="P142" s="14"/>
      <c r="Q142" s="14"/>
      <c r="R142" s="14"/>
      <c r="S142" s="14"/>
      <c r="T142" s="14"/>
      <c r="U142" s="14"/>
      <c r="V142" s="14"/>
      <c r="W142" s="14"/>
      <c r="X142" s="14"/>
      <c r="Y142" s="14"/>
      <c r="Z142" s="34"/>
      <c r="AA142" s="34"/>
      <c r="AB142" s="14"/>
    </row>
    <row r="143" spans="1:28" ht="22.5">
      <c r="A143" s="12">
        <v>26</v>
      </c>
      <c r="B143" s="22" t="s">
        <v>121</v>
      </c>
      <c r="C143" s="12">
        <v>2020</v>
      </c>
      <c r="D143" s="27">
        <v>2027</v>
      </c>
      <c r="E143" s="16" t="s">
        <v>19</v>
      </c>
      <c r="F143" s="11" t="s">
        <v>20</v>
      </c>
      <c r="G143" s="1">
        <f t="shared" ref="G143:G144" si="63">H143+I143+J143+K143+L143+M143+N143+O143</f>
        <v>37298214.120000005</v>
      </c>
      <c r="H143" s="1">
        <f t="shared" ref="H143:O143" si="64">H144+H145</f>
        <v>3923161.45</v>
      </c>
      <c r="I143" s="1">
        <f t="shared" si="64"/>
        <v>3953059.11</v>
      </c>
      <c r="J143" s="1">
        <f t="shared" si="64"/>
        <v>3686256.85</v>
      </c>
      <c r="K143" s="1">
        <f t="shared" si="64"/>
        <v>4811793.37</v>
      </c>
      <c r="L143" s="1">
        <f t="shared" si="64"/>
        <v>5563713.6399999997</v>
      </c>
      <c r="M143" s="1">
        <f t="shared" si="64"/>
        <v>5318565</v>
      </c>
      <c r="N143" s="1">
        <f t="shared" si="64"/>
        <v>5020832.3499999996</v>
      </c>
      <c r="O143" s="1">
        <f t="shared" si="64"/>
        <v>5020832.3499999996</v>
      </c>
      <c r="P143" s="19" t="s">
        <v>122</v>
      </c>
      <c r="Q143" s="12" t="s">
        <v>123</v>
      </c>
      <c r="R143" s="69" t="s">
        <v>16</v>
      </c>
      <c r="S143" s="12">
        <v>15</v>
      </c>
      <c r="T143" s="12">
        <v>15</v>
      </c>
      <c r="U143" s="12">
        <v>15</v>
      </c>
      <c r="V143" s="12">
        <v>15</v>
      </c>
      <c r="W143" s="12">
        <v>15</v>
      </c>
      <c r="X143" s="12">
        <v>15</v>
      </c>
      <c r="Y143" s="12">
        <v>15</v>
      </c>
      <c r="Z143" s="34"/>
      <c r="AA143" s="34"/>
      <c r="AB143" s="12">
        <v>15</v>
      </c>
    </row>
    <row r="144" spans="1:28" ht="56.25">
      <c r="A144" s="13"/>
      <c r="B144" s="23"/>
      <c r="C144" s="13"/>
      <c r="D144" s="27"/>
      <c r="E144" s="16"/>
      <c r="F144" s="11" t="s">
        <v>26</v>
      </c>
      <c r="G144" s="1">
        <f t="shared" si="63"/>
        <v>37298214.120000005</v>
      </c>
      <c r="H144" s="1">
        <v>3923161.45</v>
      </c>
      <c r="I144" s="1">
        <v>3953059.11</v>
      </c>
      <c r="J144" s="1">
        <v>3686256.85</v>
      </c>
      <c r="K144" s="1">
        <v>4811793.37</v>
      </c>
      <c r="L144" s="1">
        <v>5563713.6399999997</v>
      </c>
      <c r="M144" s="1">
        <v>5318565</v>
      </c>
      <c r="N144" s="1">
        <v>5020832.3499999996</v>
      </c>
      <c r="O144" s="1">
        <v>5020832.3499999996</v>
      </c>
      <c r="P144" s="20"/>
      <c r="Q144" s="13"/>
      <c r="R144" s="69"/>
      <c r="S144" s="13"/>
      <c r="T144" s="13"/>
      <c r="U144" s="13"/>
      <c r="V144" s="13"/>
      <c r="W144" s="13"/>
      <c r="X144" s="13"/>
      <c r="Y144" s="13"/>
      <c r="Z144" s="34"/>
      <c r="AA144" s="34"/>
      <c r="AB144" s="13"/>
    </row>
    <row r="145" spans="1:28" ht="33.75">
      <c r="A145" s="14"/>
      <c r="B145" s="24"/>
      <c r="C145" s="14"/>
      <c r="D145" s="27"/>
      <c r="E145" s="16"/>
      <c r="F145" s="11" t="s">
        <v>22</v>
      </c>
      <c r="G145" s="1">
        <f>H145+I145+J145+K145+L145+M145+N145+O145</f>
        <v>0</v>
      </c>
      <c r="H145" s="1">
        <v>0</v>
      </c>
      <c r="I145" s="1">
        <v>0</v>
      </c>
      <c r="J145" s="1">
        <v>0</v>
      </c>
      <c r="K145" s="1">
        <v>0</v>
      </c>
      <c r="L145" s="1">
        <v>0</v>
      </c>
      <c r="M145" s="1">
        <v>0</v>
      </c>
      <c r="N145" s="1">
        <v>0</v>
      </c>
      <c r="O145" s="1">
        <v>0</v>
      </c>
      <c r="P145" s="21"/>
      <c r="Q145" s="14"/>
      <c r="R145" s="69"/>
      <c r="S145" s="14"/>
      <c r="T145" s="14"/>
      <c r="U145" s="14"/>
      <c r="V145" s="14"/>
      <c r="W145" s="14"/>
      <c r="X145" s="14"/>
      <c r="Y145" s="14"/>
      <c r="Z145" s="34"/>
      <c r="AA145" s="34"/>
      <c r="AB145" s="14"/>
    </row>
    <row r="146" spans="1:28" ht="22.5">
      <c r="A146" s="12">
        <v>27</v>
      </c>
      <c r="B146" s="22" t="s">
        <v>124</v>
      </c>
      <c r="C146" s="12">
        <v>2020</v>
      </c>
      <c r="D146" s="27">
        <v>2027</v>
      </c>
      <c r="E146" s="16" t="s">
        <v>19</v>
      </c>
      <c r="F146" s="11" t="s">
        <v>20</v>
      </c>
      <c r="G146" s="1">
        <f t="shared" ref="G146:G147" si="65">H146+I146+J146+K146+L146+M146+N146+O146</f>
        <v>194921635.09</v>
      </c>
      <c r="H146" s="1">
        <f>H147+H148</f>
        <v>16943215.309999999</v>
      </c>
      <c r="I146" s="1">
        <f t="shared" ref="I146:O146" si="66">I147+I148</f>
        <v>20992644.489999998</v>
      </c>
      <c r="J146" s="1">
        <f t="shared" si="66"/>
        <v>23905873.460000001</v>
      </c>
      <c r="K146" s="1">
        <f t="shared" si="66"/>
        <v>33069067.18</v>
      </c>
      <c r="L146" s="1">
        <f t="shared" si="66"/>
        <v>27628266.609999999</v>
      </c>
      <c r="M146" s="1">
        <f t="shared" si="66"/>
        <v>30352404.960000001</v>
      </c>
      <c r="N146" s="1">
        <f t="shared" si="66"/>
        <v>28516089.77</v>
      </c>
      <c r="O146" s="1">
        <f t="shared" si="66"/>
        <v>13514073.310000001</v>
      </c>
      <c r="P146" s="22" t="s">
        <v>122</v>
      </c>
      <c r="Q146" s="12" t="s">
        <v>123</v>
      </c>
      <c r="R146" s="69" t="s">
        <v>16</v>
      </c>
      <c r="S146" s="12">
        <v>15</v>
      </c>
      <c r="T146" s="12">
        <v>15</v>
      </c>
      <c r="U146" s="12">
        <v>15</v>
      </c>
      <c r="V146" s="12">
        <v>15</v>
      </c>
      <c r="W146" s="12">
        <v>15</v>
      </c>
      <c r="X146" s="12">
        <v>15</v>
      </c>
      <c r="Y146" s="12">
        <v>15</v>
      </c>
      <c r="Z146" s="34"/>
      <c r="AA146" s="34"/>
      <c r="AB146" s="12">
        <v>15</v>
      </c>
    </row>
    <row r="147" spans="1:28" ht="56.25">
      <c r="A147" s="13"/>
      <c r="B147" s="23"/>
      <c r="C147" s="13"/>
      <c r="D147" s="27"/>
      <c r="E147" s="16"/>
      <c r="F147" s="11" t="s">
        <v>26</v>
      </c>
      <c r="G147" s="1">
        <f t="shared" si="65"/>
        <v>194921635.09</v>
      </c>
      <c r="H147" s="1">
        <v>16943215.309999999</v>
      </c>
      <c r="I147" s="1">
        <v>20992644.489999998</v>
      </c>
      <c r="J147" s="1">
        <v>23905873.460000001</v>
      </c>
      <c r="K147" s="1">
        <v>33069067.18</v>
      </c>
      <c r="L147" s="1">
        <v>27628266.609999999</v>
      </c>
      <c r="M147" s="1">
        <v>30352404.960000001</v>
      </c>
      <c r="N147" s="1">
        <v>28516089.77</v>
      </c>
      <c r="O147" s="1">
        <v>13514073.310000001</v>
      </c>
      <c r="P147" s="23"/>
      <c r="Q147" s="13"/>
      <c r="R147" s="69"/>
      <c r="S147" s="13"/>
      <c r="T147" s="13"/>
      <c r="U147" s="13"/>
      <c r="V147" s="13"/>
      <c r="W147" s="13"/>
      <c r="X147" s="13"/>
      <c r="Y147" s="13"/>
      <c r="Z147" s="34"/>
      <c r="AA147" s="34"/>
      <c r="AB147" s="13"/>
    </row>
    <row r="148" spans="1:28" ht="33.75">
      <c r="A148" s="14"/>
      <c r="B148" s="24"/>
      <c r="C148" s="14"/>
      <c r="D148" s="27"/>
      <c r="E148" s="16"/>
      <c r="F148" s="11" t="s">
        <v>22</v>
      </c>
      <c r="G148" s="1">
        <f>H148+I148+J148+K148+L148+M148+N148+O148</f>
        <v>0</v>
      </c>
      <c r="H148" s="1">
        <v>0</v>
      </c>
      <c r="I148" s="1">
        <v>0</v>
      </c>
      <c r="J148" s="1">
        <v>0</v>
      </c>
      <c r="K148" s="1">
        <v>0</v>
      </c>
      <c r="L148" s="1">
        <v>0</v>
      </c>
      <c r="M148" s="1">
        <v>0</v>
      </c>
      <c r="N148" s="1">
        <v>0</v>
      </c>
      <c r="O148" s="1">
        <v>0</v>
      </c>
      <c r="P148" s="24"/>
      <c r="Q148" s="14"/>
      <c r="R148" s="69"/>
      <c r="S148" s="14"/>
      <c r="T148" s="14"/>
      <c r="U148" s="14"/>
      <c r="V148" s="14"/>
      <c r="W148" s="14"/>
      <c r="X148" s="14"/>
      <c r="Y148" s="14"/>
      <c r="Z148" s="34"/>
      <c r="AA148" s="34"/>
      <c r="AB148" s="14"/>
    </row>
    <row r="149" spans="1:28" ht="22.5">
      <c r="A149" s="12">
        <v>28</v>
      </c>
      <c r="B149" s="22" t="s">
        <v>125</v>
      </c>
      <c r="C149" s="12">
        <v>2020</v>
      </c>
      <c r="D149" s="27">
        <v>2027</v>
      </c>
      <c r="E149" s="16" t="s">
        <v>19</v>
      </c>
      <c r="F149" s="11" t="s">
        <v>20</v>
      </c>
      <c r="G149" s="1">
        <f t="shared" ref="G149:G212" si="67">H149+I149+J149+K149+L149+M149+N149+O149</f>
        <v>416810292.40999997</v>
      </c>
      <c r="H149" s="1">
        <f t="shared" ref="H149:O149" si="68">H150+H151</f>
        <v>39799012</v>
      </c>
      <c r="I149" s="1">
        <f t="shared" si="68"/>
        <v>40939178</v>
      </c>
      <c r="J149" s="1">
        <f t="shared" si="68"/>
        <v>44491202</v>
      </c>
      <c r="K149" s="1">
        <f t="shared" si="68"/>
        <v>44595032</v>
      </c>
      <c r="L149" s="1">
        <f t="shared" si="68"/>
        <v>57672277.870000005</v>
      </c>
      <c r="M149" s="1">
        <f t="shared" si="68"/>
        <v>68036546.539999992</v>
      </c>
      <c r="N149" s="1">
        <f t="shared" si="68"/>
        <v>60638522</v>
      </c>
      <c r="O149" s="1">
        <f t="shared" si="68"/>
        <v>60638522</v>
      </c>
      <c r="P149" s="84" t="s">
        <v>16</v>
      </c>
      <c r="Q149" s="84" t="s">
        <v>16</v>
      </c>
      <c r="R149" s="84" t="s">
        <v>16</v>
      </c>
      <c r="S149" s="84" t="s">
        <v>16</v>
      </c>
      <c r="T149" s="84" t="s">
        <v>16</v>
      </c>
      <c r="U149" s="84" t="s">
        <v>16</v>
      </c>
      <c r="V149" s="84" t="s">
        <v>16</v>
      </c>
      <c r="W149" s="84" t="s">
        <v>16</v>
      </c>
      <c r="X149" s="84" t="s">
        <v>16</v>
      </c>
      <c r="Y149" s="84" t="s">
        <v>16</v>
      </c>
      <c r="Z149" s="34"/>
      <c r="AA149" s="34"/>
      <c r="AB149" s="84" t="s">
        <v>16</v>
      </c>
    </row>
    <row r="150" spans="1:28" ht="45">
      <c r="A150" s="13"/>
      <c r="B150" s="23"/>
      <c r="C150" s="13"/>
      <c r="D150" s="27"/>
      <c r="E150" s="16"/>
      <c r="F150" s="11" t="s">
        <v>115</v>
      </c>
      <c r="G150" s="1">
        <f t="shared" si="67"/>
        <v>169115276.41</v>
      </c>
      <c r="H150" s="1">
        <v>11207402</v>
      </c>
      <c r="I150" s="1">
        <v>11851892</v>
      </c>
      <c r="J150" s="1">
        <v>12880203</v>
      </c>
      <c r="K150" s="1">
        <v>12910262</v>
      </c>
      <c r="L150" s="1">
        <v>25874740.870000001</v>
      </c>
      <c r="M150" s="1">
        <v>36395608.539999999</v>
      </c>
      <c r="N150" s="1">
        <v>28997584</v>
      </c>
      <c r="O150" s="1">
        <v>28997584</v>
      </c>
      <c r="P150" s="85"/>
      <c r="Q150" s="85"/>
      <c r="R150" s="85"/>
      <c r="S150" s="85"/>
      <c r="T150" s="85"/>
      <c r="U150" s="85"/>
      <c r="V150" s="85"/>
      <c r="W150" s="85"/>
      <c r="X150" s="85"/>
      <c r="Y150" s="85"/>
      <c r="Z150" s="34"/>
      <c r="AA150" s="34"/>
      <c r="AB150" s="85"/>
    </row>
    <row r="151" spans="1:28" ht="33.75">
      <c r="A151" s="14"/>
      <c r="B151" s="24"/>
      <c r="C151" s="14"/>
      <c r="D151" s="27"/>
      <c r="E151" s="16"/>
      <c r="F151" s="11" t="s">
        <v>22</v>
      </c>
      <c r="G151" s="1">
        <f t="shared" si="67"/>
        <v>247695016</v>
      </c>
      <c r="H151" s="1">
        <v>28591610</v>
      </c>
      <c r="I151" s="1">
        <v>29087286</v>
      </c>
      <c r="J151" s="1">
        <v>31610999</v>
      </c>
      <c r="K151" s="1">
        <v>31684770</v>
      </c>
      <c r="L151" s="1">
        <v>31797537</v>
      </c>
      <c r="M151" s="1">
        <v>31640938</v>
      </c>
      <c r="N151" s="1">
        <v>31640938</v>
      </c>
      <c r="O151" s="1">
        <v>31640938</v>
      </c>
      <c r="P151" s="86"/>
      <c r="Q151" s="86"/>
      <c r="R151" s="86"/>
      <c r="S151" s="86"/>
      <c r="T151" s="86"/>
      <c r="U151" s="86"/>
      <c r="V151" s="86"/>
      <c r="W151" s="86"/>
      <c r="X151" s="86"/>
      <c r="Y151" s="86"/>
      <c r="Z151" s="34"/>
      <c r="AA151" s="34"/>
      <c r="AB151" s="86"/>
    </row>
    <row r="152" spans="1:28" ht="22.5">
      <c r="A152" s="12">
        <v>29</v>
      </c>
      <c r="B152" s="22" t="s">
        <v>126</v>
      </c>
      <c r="C152" s="12">
        <v>2020</v>
      </c>
      <c r="D152" s="27">
        <v>2027</v>
      </c>
      <c r="E152" s="16" t="s">
        <v>19</v>
      </c>
      <c r="F152" s="11" t="s">
        <v>20</v>
      </c>
      <c r="G152" s="1">
        <f t="shared" si="67"/>
        <v>1015594.3300000001</v>
      </c>
      <c r="H152" s="1">
        <f t="shared" ref="H152:O152" si="69">H153+H154</f>
        <v>294724.03000000003</v>
      </c>
      <c r="I152" s="1">
        <f t="shared" si="69"/>
        <v>345988.06</v>
      </c>
      <c r="J152" s="1">
        <f t="shared" si="69"/>
        <v>374882.24</v>
      </c>
      <c r="K152" s="1">
        <f t="shared" si="69"/>
        <v>0</v>
      </c>
      <c r="L152" s="1">
        <f t="shared" si="69"/>
        <v>0</v>
      </c>
      <c r="M152" s="1">
        <f t="shared" si="69"/>
        <v>0</v>
      </c>
      <c r="N152" s="1">
        <f t="shared" si="69"/>
        <v>0</v>
      </c>
      <c r="O152" s="1">
        <f t="shared" si="69"/>
        <v>0</v>
      </c>
      <c r="P152" s="22" t="s">
        <v>127</v>
      </c>
      <c r="Q152" s="12" t="s">
        <v>25</v>
      </c>
      <c r="R152" s="12" t="s">
        <v>16</v>
      </c>
      <c r="S152" s="12">
        <v>100</v>
      </c>
      <c r="T152" s="12">
        <v>100</v>
      </c>
      <c r="U152" s="12">
        <v>100</v>
      </c>
      <c r="V152" s="12">
        <v>100</v>
      </c>
      <c r="W152" s="12">
        <v>100</v>
      </c>
      <c r="X152" s="12">
        <v>100</v>
      </c>
      <c r="Y152" s="12">
        <v>100</v>
      </c>
      <c r="Z152" s="34"/>
      <c r="AA152" s="34"/>
      <c r="AB152" s="12">
        <v>100</v>
      </c>
    </row>
    <row r="153" spans="1:28" ht="56.25">
      <c r="A153" s="13"/>
      <c r="B153" s="23"/>
      <c r="C153" s="13"/>
      <c r="D153" s="27"/>
      <c r="E153" s="16"/>
      <c r="F153" s="11" t="s">
        <v>26</v>
      </c>
      <c r="G153" s="1">
        <f t="shared" si="67"/>
        <v>260964.41999999998</v>
      </c>
      <c r="H153" s="1">
        <v>75435.89</v>
      </c>
      <c r="I153" s="1">
        <v>110646.29</v>
      </c>
      <c r="J153" s="1">
        <v>74882.240000000005</v>
      </c>
      <c r="K153" s="1">
        <v>0</v>
      </c>
      <c r="L153" s="1">
        <v>0</v>
      </c>
      <c r="M153" s="1">
        <v>0</v>
      </c>
      <c r="N153" s="1">
        <v>0</v>
      </c>
      <c r="O153" s="1">
        <v>0</v>
      </c>
      <c r="P153" s="23"/>
      <c r="Q153" s="13"/>
      <c r="R153" s="13"/>
      <c r="S153" s="13"/>
      <c r="T153" s="13"/>
      <c r="U153" s="13"/>
      <c r="V153" s="13"/>
      <c r="W153" s="13"/>
      <c r="X153" s="13"/>
      <c r="Y153" s="13"/>
      <c r="Z153" s="34"/>
      <c r="AA153" s="34"/>
      <c r="AB153" s="13"/>
    </row>
    <row r="154" spans="1:28" ht="33.75">
      <c r="A154" s="14"/>
      <c r="B154" s="24"/>
      <c r="C154" s="14"/>
      <c r="D154" s="27"/>
      <c r="E154" s="16"/>
      <c r="F154" s="11" t="s">
        <v>22</v>
      </c>
      <c r="G154" s="1">
        <f t="shared" si="67"/>
        <v>754629.91</v>
      </c>
      <c r="H154" s="1">
        <v>219288.14</v>
      </c>
      <c r="I154" s="1">
        <v>235341.77</v>
      </c>
      <c r="J154" s="1">
        <v>300000</v>
      </c>
      <c r="K154" s="1">
        <v>0</v>
      </c>
      <c r="L154" s="1">
        <v>0</v>
      </c>
      <c r="M154" s="1">
        <v>0</v>
      </c>
      <c r="N154" s="1">
        <v>0</v>
      </c>
      <c r="O154" s="1">
        <v>0</v>
      </c>
      <c r="P154" s="24"/>
      <c r="Q154" s="14"/>
      <c r="R154" s="14"/>
      <c r="S154" s="14"/>
      <c r="T154" s="14"/>
      <c r="U154" s="14"/>
      <c r="V154" s="14"/>
      <c r="W154" s="14"/>
      <c r="X154" s="14"/>
      <c r="Y154" s="14"/>
      <c r="Z154" s="34"/>
      <c r="AA154" s="34"/>
      <c r="AB154" s="14"/>
    </row>
    <row r="155" spans="1:28" ht="22.5">
      <c r="A155" s="12">
        <v>30</v>
      </c>
      <c r="B155" s="22" t="s">
        <v>128</v>
      </c>
      <c r="C155" s="12">
        <v>2020</v>
      </c>
      <c r="D155" s="27">
        <v>2027</v>
      </c>
      <c r="E155" s="16" t="s">
        <v>19</v>
      </c>
      <c r="F155" s="11" t="s">
        <v>20</v>
      </c>
      <c r="G155" s="1">
        <f t="shared" si="67"/>
        <v>273196.52999999997</v>
      </c>
      <c r="H155" s="1">
        <f>H156+H157</f>
        <v>123970</v>
      </c>
      <c r="I155" s="1">
        <f t="shared" ref="I155:O155" si="70">I156+I157</f>
        <v>0</v>
      </c>
      <c r="J155" s="1">
        <f t="shared" si="70"/>
        <v>0</v>
      </c>
      <c r="K155" s="1">
        <f t="shared" si="70"/>
        <v>91774.04</v>
      </c>
      <c r="L155" s="1">
        <f t="shared" si="70"/>
        <v>0</v>
      </c>
      <c r="M155" s="1">
        <f t="shared" si="70"/>
        <v>57452.49</v>
      </c>
      <c r="N155" s="1">
        <f t="shared" si="70"/>
        <v>0</v>
      </c>
      <c r="O155" s="1">
        <f t="shared" si="70"/>
        <v>0</v>
      </c>
      <c r="P155" s="22" t="s">
        <v>32</v>
      </c>
      <c r="Q155" s="12" t="s">
        <v>25</v>
      </c>
      <c r="R155" s="12" t="s">
        <v>16</v>
      </c>
      <c r="S155" s="12">
        <v>100</v>
      </c>
      <c r="T155" s="12" t="s">
        <v>16</v>
      </c>
      <c r="U155" s="12" t="s">
        <v>16</v>
      </c>
      <c r="V155" s="12">
        <v>100</v>
      </c>
      <c r="W155" s="12" t="s">
        <v>16</v>
      </c>
      <c r="X155" s="12">
        <v>100</v>
      </c>
      <c r="Y155" s="12" t="s">
        <v>16</v>
      </c>
      <c r="Z155" s="12" t="s">
        <v>16</v>
      </c>
      <c r="AA155" s="12" t="s">
        <v>16</v>
      </c>
      <c r="AB155" s="12" t="s">
        <v>16</v>
      </c>
    </row>
    <row r="156" spans="1:28" ht="56.25">
      <c r="A156" s="13"/>
      <c r="B156" s="23"/>
      <c r="C156" s="13"/>
      <c r="D156" s="27"/>
      <c r="E156" s="16"/>
      <c r="F156" s="11" t="s">
        <v>21</v>
      </c>
      <c r="G156" s="1">
        <f t="shared" si="67"/>
        <v>273196.52999999997</v>
      </c>
      <c r="H156" s="1">
        <v>123970</v>
      </c>
      <c r="I156" s="1">
        <v>0</v>
      </c>
      <c r="J156" s="1">
        <v>0</v>
      </c>
      <c r="K156" s="1">
        <v>91774.04</v>
      </c>
      <c r="L156" s="1">
        <v>0</v>
      </c>
      <c r="M156" s="1">
        <v>57452.49</v>
      </c>
      <c r="N156" s="1">
        <v>0</v>
      </c>
      <c r="O156" s="1">
        <v>0</v>
      </c>
      <c r="P156" s="23"/>
      <c r="Q156" s="13"/>
      <c r="R156" s="13"/>
      <c r="S156" s="13"/>
      <c r="T156" s="13"/>
      <c r="U156" s="13"/>
      <c r="V156" s="13"/>
      <c r="W156" s="13"/>
      <c r="X156" s="13"/>
      <c r="Y156" s="13"/>
      <c r="Z156" s="13"/>
      <c r="AA156" s="13"/>
      <c r="AB156" s="13"/>
    </row>
    <row r="157" spans="1:28" ht="33.75">
      <c r="A157" s="14"/>
      <c r="B157" s="24"/>
      <c r="C157" s="14"/>
      <c r="D157" s="27"/>
      <c r="E157" s="16"/>
      <c r="F157" s="11" t="s">
        <v>22</v>
      </c>
      <c r="G157" s="1">
        <f t="shared" si="67"/>
        <v>0</v>
      </c>
      <c r="H157" s="1">
        <v>0</v>
      </c>
      <c r="I157" s="1">
        <v>0</v>
      </c>
      <c r="J157" s="1">
        <v>0</v>
      </c>
      <c r="K157" s="1">
        <v>0</v>
      </c>
      <c r="L157" s="1">
        <v>0</v>
      </c>
      <c r="M157" s="1">
        <v>0</v>
      </c>
      <c r="N157" s="1">
        <v>0</v>
      </c>
      <c r="O157" s="1">
        <v>0</v>
      </c>
      <c r="P157" s="24"/>
      <c r="Q157" s="14"/>
      <c r="R157" s="14"/>
      <c r="S157" s="14"/>
      <c r="T157" s="14"/>
      <c r="U157" s="14"/>
      <c r="V157" s="14"/>
      <c r="W157" s="14"/>
      <c r="X157" s="14"/>
      <c r="Y157" s="14"/>
      <c r="Z157" s="14"/>
      <c r="AA157" s="14"/>
      <c r="AB157" s="14"/>
    </row>
    <row r="158" spans="1:28" ht="22.5">
      <c r="A158" s="72" t="s">
        <v>129</v>
      </c>
      <c r="B158" s="22" t="s">
        <v>130</v>
      </c>
      <c r="C158" s="12">
        <v>2020</v>
      </c>
      <c r="D158" s="27">
        <v>2027</v>
      </c>
      <c r="E158" s="16" t="s">
        <v>19</v>
      </c>
      <c r="F158" s="11" t="s">
        <v>20</v>
      </c>
      <c r="G158" s="1">
        <f t="shared" si="67"/>
        <v>418000</v>
      </c>
      <c r="H158" s="1">
        <f>H159+H160</f>
        <v>4000</v>
      </c>
      <c r="I158" s="1">
        <f t="shared" ref="I158:O158" si="71">I159+I160</f>
        <v>6000</v>
      </c>
      <c r="J158" s="1">
        <f t="shared" si="71"/>
        <v>0</v>
      </c>
      <c r="K158" s="1">
        <f t="shared" si="71"/>
        <v>27000</v>
      </c>
      <c r="L158" s="1">
        <f t="shared" si="71"/>
        <v>119000</v>
      </c>
      <c r="M158" s="1">
        <f t="shared" si="71"/>
        <v>132000</v>
      </c>
      <c r="N158" s="1">
        <f t="shared" si="71"/>
        <v>65000</v>
      </c>
      <c r="O158" s="1">
        <f t="shared" si="71"/>
        <v>65000</v>
      </c>
      <c r="P158" s="22" t="s">
        <v>131</v>
      </c>
      <c r="Q158" s="12" t="s">
        <v>113</v>
      </c>
      <c r="R158" s="12" t="s">
        <v>16</v>
      </c>
      <c r="S158" s="12">
        <v>1</v>
      </c>
      <c r="T158" s="12">
        <v>1</v>
      </c>
      <c r="U158" s="12">
        <v>1</v>
      </c>
      <c r="V158" s="12">
        <v>1</v>
      </c>
      <c r="W158" s="12">
        <v>3</v>
      </c>
      <c r="X158" s="12">
        <v>3</v>
      </c>
      <c r="Y158" s="12">
        <v>3</v>
      </c>
      <c r="Z158" s="34"/>
      <c r="AA158" s="34"/>
      <c r="AB158" s="12">
        <v>3</v>
      </c>
    </row>
    <row r="159" spans="1:28" ht="56.25">
      <c r="A159" s="73"/>
      <c r="B159" s="23"/>
      <c r="C159" s="13"/>
      <c r="D159" s="27"/>
      <c r="E159" s="16"/>
      <c r="F159" s="11" t="s">
        <v>21</v>
      </c>
      <c r="G159" s="1">
        <f t="shared" si="67"/>
        <v>418000</v>
      </c>
      <c r="H159" s="1">
        <v>4000</v>
      </c>
      <c r="I159" s="1">
        <v>6000</v>
      </c>
      <c r="J159" s="1">
        <v>0</v>
      </c>
      <c r="K159" s="1">
        <v>27000</v>
      </c>
      <c r="L159" s="1">
        <v>119000</v>
      </c>
      <c r="M159" s="1">
        <v>132000</v>
      </c>
      <c r="N159" s="1">
        <v>65000</v>
      </c>
      <c r="O159" s="1">
        <v>65000</v>
      </c>
      <c r="P159" s="23"/>
      <c r="Q159" s="13"/>
      <c r="R159" s="13"/>
      <c r="S159" s="13"/>
      <c r="T159" s="13"/>
      <c r="U159" s="13"/>
      <c r="V159" s="13"/>
      <c r="W159" s="13"/>
      <c r="X159" s="13"/>
      <c r="Y159" s="13"/>
      <c r="Z159" s="34"/>
      <c r="AA159" s="34"/>
      <c r="AB159" s="13"/>
    </row>
    <row r="160" spans="1:28" ht="33.75">
      <c r="A160" s="74"/>
      <c r="B160" s="24"/>
      <c r="C160" s="14"/>
      <c r="D160" s="27"/>
      <c r="E160" s="16"/>
      <c r="F160" s="11" t="s">
        <v>22</v>
      </c>
      <c r="G160" s="1">
        <f t="shared" si="67"/>
        <v>0</v>
      </c>
      <c r="H160" s="1">
        <v>0</v>
      </c>
      <c r="I160" s="1">
        <v>0</v>
      </c>
      <c r="J160" s="1">
        <v>0</v>
      </c>
      <c r="K160" s="1">
        <v>0</v>
      </c>
      <c r="L160" s="1">
        <v>0</v>
      </c>
      <c r="M160" s="1">
        <v>0</v>
      </c>
      <c r="N160" s="1">
        <v>0</v>
      </c>
      <c r="O160" s="1">
        <v>0</v>
      </c>
      <c r="P160" s="24"/>
      <c r="Q160" s="14"/>
      <c r="R160" s="14"/>
      <c r="S160" s="14"/>
      <c r="T160" s="14"/>
      <c r="U160" s="14"/>
      <c r="V160" s="14"/>
      <c r="W160" s="14"/>
      <c r="X160" s="14"/>
      <c r="Y160" s="14"/>
      <c r="Z160" s="34"/>
      <c r="AA160" s="34"/>
      <c r="AB160" s="14"/>
    </row>
    <row r="161" spans="1:28" ht="22.5">
      <c r="A161" s="72" t="s">
        <v>132</v>
      </c>
      <c r="B161" s="22" t="s">
        <v>133</v>
      </c>
      <c r="C161" s="12">
        <v>2020</v>
      </c>
      <c r="D161" s="27">
        <v>2027</v>
      </c>
      <c r="E161" s="16" t="s">
        <v>19</v>
      </c>
      <c r="F161" s="11" t="s">
        <v>20</v>
      </c>
      <c r="G161" s="1">
        <f t="shared" si="67"/>
        <v>333011.82</v>
      </c>
      <c r="H161" s="1">
        <f>H162+H163</f>
        <v>44522.94</v>
      </c>
      <c r="I161" s="1">
        <f t="shared" ref="I161:O161" si="72">I162+I163</f>
        <v>82812.67</v>
      </c>
      <c r="J161" s="1">
        <f t="shared" si="72"/>
        <v>103485.48</v>
      </c>
      <c r="K161" s="1">
        <f t="shared" si="72"/>
        <v>102190.73</v>
      </c>
      <c r="L161" s="1">
        <f t="shared" si="72"/>
        <v>0</v>
      </c>
      <c r="M161" s="1">
        <f t="shared" si="72"/>
        <v>0</v>
      </c>
      <c r="N161" s="1">
        <f t="shared" si="72"/>
        <v>0</v>
      </c>
      <c r="O161" s="1">
        <f t="shared" si="72"/>
        <v>0</v>
      </c>
      <c r="P161" s="12" t="s">
        <v>16</v>
      </c>
      <c r="Q161" s="12" t="s">
        <v>16</v>
      </c>
      <c r="R161" s="12" t="s">
        <v>16</v>
      </c>
      <c r="S161" s="12" t="s">
        <v>16</v>
      </c>
      <c r="T161" s="12" t="s">
        <v>16</v>
      </c>
      <c r="U161" s="12" t="s">
        <v>16</v>
      </c>
      <c r="V161" s="12" t="s">
        <v>16</v>
      </c>
      <c r="W161" s="12" t="s">
        <v>16</v>
      </c>
      <c r="X161" s="12" t="s">
        <v>16</v>
      </c>
      <c r="Y161" s="12" t="s">
        <v>16</v>
      </c>
      <c r="Z161" s="34"/>
      <c r="AA161" s="34"/>
      <c r="AB161" s="12" t="s">
        <v>16</v>
      </c>
    </row>
    <row r="162" spans="1:28" ht="56.25">
      <c r="A162" s="73"/>
      <c r="B162" s="23"/>
      <c r="C162" s="13"/>
      <c r="D162" s="27"/>
      <c r="E162" s="16"/>
      <c r="F162" s="11" t="s">
        <v>26</v>
      </c>
      <c r="G162" s="1">
        <f t="shared" si="67"/>
        <v>0</v>
      </c>
      <c r="H162" s="1">
        <v>0</v>
      </c>
      <c r="I162" s="1">
        <v>0</v>
      </c>
      <c r="J162" s="1">
        <v>0</v>
      </c>
      <c r="K162" s="1">
        <v>0</v>
      </c>
      <c r="L162" s="1">
        <v>0</v>
      </c>
      <c r="M162" s="1">
        <v>0</v>
      </c>
      <c r="N162" s="1">
        <v>0</v>
      </c>
      <c r="O162" s="1">
        <v>0</v>
      </c>
      <c r="P162" s="13"/>
      <c r="Q162" s="13"/>
      <c r="R162" s="13"/>
      <c r="S162" s="13"/>
      <c r="T162" s="13"/>
      <c r="U162" s="13"/>
      <c r="V162" s="13"/>
      <c r="W162" s="13"/>
      <c r="X162" s="13"/>
      <c r="Y162" s="13"/>
      <c r="Z162" s="34"/>
      <c r="AA162" s="34"/>
      <c r="AB162" s="13"/>
    </row>
    <row r="163" spans="1:28" ht="33.75">
      <c r="A163" s="74"/>
      <c r="B163" s="24"/>
      <c r="C163" s="14"/>
      <c r="D163" s="27"/>
      <c r="E163" s="16"/>
      <c r="F163" s="11" t="s">
        <v>22</v>
      </c>
      <c r="G163" s="1">
        <f t="shared" si="67"/>
        <v>333011.82</v>
      </c>
      <c r="H163" s="1">
        <v>44522.94</v>
      </c>
      <c r="I163" s="1">
        <v>82812.67</v>
      </c>
      <c r="J163" s="1">
        <v>103485.48</v>
      </c>
      <c r="K163" s="1">
        <v>102190.73</v>
      </c>
      <c r="L163" s="1">
        <v>0</v>
      </c>
      <c r="M163" s="1">
        <v>0</v>
      </c>
      <c r="N163" s="1">
        <v>0</v>
      </c>
      <c r="O163" s="1">
        <v>0</v>
      </c>
      <c r="P163" s="14"/>
      <c r="Q163" s="14"/>
      <c r="R163" s="14"/>
      <c r="S163" s="14"/>
      <c r="T163" s="14"/>
      <c r="U163" s="14"/>
      <c r="V163" s="14"/>
      <c r="W163" s="14"/>
      <c r="X163" s="14"/>
      <c r="Y163" s="14"/>
      <c r="Z163" s="34"/>
      <c r="AA163" s="34"/>
      <c r="AB163" s="14"/>
    </row>
    <row r="164" spans="1:28" ht="22.5">
      <c r="A164" s="72" t="s">
        <v>134</v>
      </c>
      <c r="B164" s="22" t="s">
        <v>135</v>
      </c>
      <c r="C164" s="12">
        <v>2020</v>
      </c>
      <c r="D164" s="27">
        <v>2027</v>
      </c>
      <c r="E164" s="25" t="s">
        <v>19</v>
      </c>
      <c r="F164" s="11" t="s">
        <v>20</v>
      </c>
      <c r="G164" s="1">
        <f t="shared" si="67"/>
        <v>464646.46</v>
      </c>
      <c r="H164" s="2">
        <v>0</v>
      </c>
      <c r="I164" s="2">
        <v>0</v>
      </c>
      <c r="J164" s="2">
        <v>0</v>
      </c>
      <c r="K164" s="2">
        <v>0</v>
      </c>
      <c r="L164" s="1">
        <f t="shared" ref="L164:O164" si="73">L165+L166</f>
        <v>141414.14000000001</v>
      </c>
      <c r="M164" s="1">
        <f t="shared" si="73"/>
        <v>323232.32</v>
      </c>
      <c r="N164" s="1">
        <f t="shared" si="73"/>
        <v>0</v>
      </c>
      <c r="O164" s="1">
        <f t="shared" si="73"/>
        <v>0</v>
      </c>
      <c r="P164" s="12" t="s">
        <v>136</v>
      </c>
      <c r="Q164" s="12" t="s">
        <v>113</v>
      </c>
      <c r="R164" s="12">
        <v>3</v>
      </c>
      <c r="S164" s="12" t="s">
        <v>16</v>
      </c>
      <c r="T164" s="12" t="s">
        <v>16</v>
      </c>
      <c r="U164" s="12" t="s">
        <v>16</v>
      </c>
      <c r="V164" s="12" t="s">
        <v>16</v>
      </c>
      <c r="W164" s="12">
        <v>3</v>
      </c>
      <c r="X164" s="12">
        <v>3</v>
      </c>
      <c r="Y164" s="12" t="s">
        <v>16</v>
      </c>
      <c r="Z164" s="34"/>
      <c r="AA164" s="34"/>
      <c r="AB164" s="12" t="s">
        <v>16</v>
      </c>
    </row>
    <row r="165" spans="1:28" ht="56.25">
      <c r="A165" s="73"/>
      <c r="B165" s="23"/>
      <c r="C165" s="13"/>
      <c r="D165" s="27"/>
      <c r="E165" s="26"/>
      <c r="F165" s="11" t="s">
        <v>21</v>
      </c>
      <c r="G165" s="1">
        <f t="shared" si="67"/>
        <v>4646.46</v>
      </c>
      <c r="H165" s="2">
        <v>0</v>
      </c>
      <c r="I165" s="2">
        <v>0</v>
      </c>
      <c r="J165" s="2">
        <v>0</v>
      </c>
      <c r="K165" s="2">
        <v>0</v>
      </c>
      <c r="L165" s="2">
        <v>1414.14</v>
      </c>
      <c r="M165" s="2">
        <v>3232.32</v>
      </c>
      <c r="N165" s="2">
        <v>0</v>
      </c>
      <c r="O165" s="2">
        <v>0</v>
      </c>
      <c r="P165" s="13"/>
      <c r="Q165" s="13"/>
      <c r="R165" s="13"/>
      <c r="S165" s="13"/>
      <c r="T165" s="13"/>
      <c r="U165" s="13"/>
      <c r="V165" s="13"/>
      <c r="W165" s="13"/>
      <c r="X165" s="13"/>
      <c r="Y165" s="13"/>
      <c r="Z165" s="34"/>
      <c r="AA165" s="34"/>
      <c r="AB165" s="13"/>
    </row>
    <row r="166" spans="1:28" ht="33.75">
      <c r="A166" s="74"/>
      <c r="B166" s="24"/>
      <c r="C166" s="14"/>
      <c r="D166" s="27"/>
      <c r="E166" s="33"/>
      <c r="F166" s="11" t="s">
        <v>22</v>
      </c>
      <c r="G166" s="1">
        <f t="shared" si="67"/>
        <v>460000</v>
      </c>
      <c r="H166" s="2">
        <v>0</v>
      </c>
      <c r="I166" s="2">
        <v>0</v>
      </c>
      <c r="J166" s="2">
        <v>0</v>
      </c>
      <c r="K166" s="2">
        <v>0</v>
      </c>
      <c r="L166" s="2">
        <v>140000</v>
      </c>
      <c r="M166" s="2">
        <v>320000</v>
      </c>
      <c r="N166" s="2">
        <v>0</v>
      </c>
      <c r="O166" s="2">
        <v>0</v>
      </c>
      <c r="P166" s="14"/>
      <c r="Q166" s="14"/>
      <c r="R166" s="14"/>
      <c r="S166" s="14"/>
      <c r="T166" s="14"/>
      <c r="U166" s="14"/>
      <c r="V166" s="14"/>
      <c r="W166" s="14"/>
      <c r="X166" s="14"/>
      <c r="Y166" s="14"/>
      <c r="Z166" s="34"/>
      <c r="AA166" s="34"/>
      <c r="AB166" s="14"/>
    </row>
    <row r="167" spans="1:28" ht="22.5">
      <c r="A167" s="72" t="s">
        <v>137</v>
      </c>
      <c r="B167" s="22" t="s">
        <v>138</v>
      </c>
      <c r="C167" s="12">
        <v>2020</v>
      </c>
      <c r="D167" s="27">
        <v>2027</v>
      </c>
      <c r="E167" s="16" t="s">
        <v>19</v>
      </c>
      <c r="F167" s="11" t="s">
        <v>20</v>
      </c>
      <c r="G167" s="1">
        <f t="shared" si="67"/>
        <v>62886.6</v>
      </c>
      <c r="H167" s="1">
        <f>H168+H169</f>
        <v>0</v>
      </c>
      <c r="I167" s="1">
        <f t="shared" ref="I167:O167" si="74">I168+I169</f>
        <v>0</v>
      </c>
      <c r="J167" s="1">
        <f t="shared" si="74"/>
        <v>0</v>
      </c>
      <c r="K167" s="1">
        <f t="shared" si="74"/>
        <v>0</v>
      </c>
      <c r="L167" s="1">
        <f t="shared" si="74"/>
        <v>62886.6</v>
      </c>
      <c r="M167" s="1">
        <f t="shared" si="74"/>
        <v>0</v>
      </c>
      <c r="N167" s="1">
        <f t="shared" si="74"/>
        <v>0</v>
      </c>
      <c r="O167" s="1">
        <f t="shared" si="74"/>
        <v>0</v>
      </c>
      <c r="P167" s="12" t="s">
        <v>16</v>
      </c>
      <c r="Q167" s="12" t="s">
        <v>16</v>
      </c>
      <c r="R167" s="12" t="s">
        <v>16</v>
      </c>
      <c r="S167" s="12" t="s">
        <v>16</v>
      </c>
      <c r="T167" s="12" t="s">
        <v>16</v>
      </c>
      <c r="U167" s="12" t="s">
        <v>16</v>
      </c>
      <c r="V167" s="12" t="s">
        <v>16</v>
      </c>
      <c r="W167" s="12" t="s">
        <v>16</v>
      </c>
      <c r="X167" s="12" t="s">
        <v>16</v>
      </c>
      <c r="Y167" s="12" t="s">
        <v>16</v>
      </c>
      <c r="Z167" s="34"/>
      <c r="AA167" s="34"/>
      <c r="AB167" s="12" t="s">
        <v>16</v>
      </c>
    </row>
    <row r="168" spans="1:28" ht="56.25">
      <c r="A168" s="73"/>
      <c r="B168" s="23"/>
      <c r="C168" s="13"/>
      <c r="D168" s="27"/>
      <c r="E168" s="16"/>
      <c r="F168" s="11" t="s">
        <v>26</v>
      </c>
      <c r="G168" s="1">
        <f t="shared" si="67"/>
        <v>0</v>
      </c>
      <c r="H168" s="1">
        <v>0</v>
      </c>
      <c r="I168" s="1">
        <v>0</v>
      </c>
      <c r="J168" s="1">
        <v>0</v>
      </c>
      <c r="K168" s="1">
        <v>0</v>
      </c>
      <c r="L168" s="1">
        <v>0</v>
      </c>
      <c r="M168" s="1">
        <v>0</v>
      </c>
      <c r="N168" s="1">
        <v>0</v>
      </c>
      <c r="O168" s="1">
        <v>0</v>
      </c>
      <c r="P168" s="13"/>
      <c r="Q168" s="13"/>
      <c r="R168" s="13"/>
      <c r="S168" s="13"/>
      <c r="T168" s="13"/>
      <c r="U168" s="13"/>
      <c r="V168" s="13"/>
      <c r="W168" s="13"/>
      <c r="X168" s="13"/>
      <c r="Y168" s="13"/>
      <c r="Z168" s="34"/>
      <c r="AA168" s="34"/>
      <c r="AB168" s="13"/>
    </row>
    <row r="169" spans="1:28" ht="33.75">
      <c r="A169" s="74"/>
      <c r="B169" s="24"/>
      <c r="C169" s="14"/>
      <c r="D169" s="27"/>
      <c r="E169" s="16"/>
      <c r="F169" s="11" t="s">
        <v>22</v>
      </c>
      <c r="G169" s="1">
        <f t="shared" si="67"/>
        <v>62886.6</v>
      </c>
      <c r="H169" s="1">
        <v>0</v>
      </c>
      <c r="I169" s="1">
        <v>0</v>
      </c>
      <c r="J169" s="1">
        <v>0</v>
      </c>
      <c r="K169" s="1">
        <v>0</v>
      </c>
      <c r="L169" s="1">
        <v>62886.6</v>
      </c>
      <c r="M169" s="1">
        <v>0</v>
      </c>
      <c r="N169" s="1">
        <v>0</v>
      </c>
      <c r="O169" s="1">
        <v>0</v>
      </c>
      <c r="P169" s="14"/>
      <c r="Q169" s="14"/>
      <c r="R169" s="14"/>
      <c r="S169" s="14"/>
      <c r="T169" s="14"/>
      <c r="U169" s="14"/>
      <c r="V169" s="14"/>
      <c r="W169" s="14"/>
      <c r="X169" s="14"/>
      <c r="Y169" s="14"/>
      <c r="Z169" s="34"/>
      <c r="AA169" s="34"/>
      <c r="AB169" s="14"/>
    </row>
    <row r="170" spans="1:28" ht="22.5">
      <c r="A170" s="72" t="s">
        <v>139</v>
      </c>
      <c r="B170" s="22" t="s">
        <v>140</v>
      </c>
      <c r="C170" s="12">
        <v>2020</v>
      </c>
      <c r="D170" s="27">
        <v>2027</v>
      </c>
      <c r="E170" s="25" t="s">
        <v>19</v>
      </c>
      <c r="F170" s="11" t="s">
        <v>20</v>
      </c>
      <c r="G170" s="1">
        <f t="shared" si="67"/>
        <v>376714.1</v>
      </c>
      <c r="H170" s="2">
        <v>0</v>
      </c>
      <c r="I170" s="2">
        <v>0</v>
      </c>
      <c r="J170" s="2">
        <v>0</v>
      </c>
      <c r="K170" s="2">
        <v>0</v>
      </c>
      <c r="L170" s="1">
        <f t="shared" ref="L170:O170" si="75">L171+L172</f>
        <v>376714.1</v>
      </c>
      <c r="M170" s="1">
        <f t="shared" si="75"/>
        <v>0</v>
      </c>
      <c r="N170" s="1">
        <f t="shared" si="75"/>
        <v>0</v>
      </c>
      <c r="O170" s="1">
        <f t="shared" si="75"/>
        <v>0</v>
      </c>
      <c r="P170" s="12" t="s">
        <v>16</v>
      </c>
      <c r="Q170" s="12" t="s">
        <v>25</v>
      </c>
      <c r="R170" s="12" t="s">
        <v>16</v>
      </c>
      <c r="S170" s="12" t="s">
        <v>16</v>
      </c>
      <c r="T170" s="12" t="s">
        <v>16</v>
      </c>
      <c r="U170" s="12" t="s">
        <v>16</v>
      </c>
      <c r="V170" s="12" t="s">
        <v>16</v>
      </c>
      <c r="W170" s="12" t="s">
        <v>16</v>
      </c>
      <c r="X170" s="12" t="s">
        <v>16</v>
      </c>
      <c r="Y170" s="12" t="s">
        <v>16</v>
      </c>
      <c r="Z170" s="34"/>
      <c r="AA170" s="34"/>
      <c r="AB170" s="12" t="s">
        <v>16</v>
      </c>
    </row>
    <row r="171" spans="1:28" ht="56.25">
      <c r="A171" s="73"/>
      <c r="B171" s="23"/>
      <c r="C171" s="13"/>
      <c r="D171" s="27"/>
      <c r="E171" s="26"/>
      <c r="F171" s="11" t="s">
        <v>21</v>
      </c>
      <c r="G171" s="1">
        <f t="shared" si="67"/>
        <v>201610.1</v>
      </c>
      <c r="H171" s="2">
        <v>0</v>
      </c>
      <c r="I171" s="2">
        <v>0</v>
      </c>
      <c r="J171" s="2">
        <v>0</v>
      </c>
      <c r="K171" s="2">
        <v>0</v>
      </c>
      <c r="L171" s="2">
        <v>201610.1</v>
      </c>
      <c r="M171" s="2">
        <v>0</v>
      </c>
      <c r="N171" s="2">
        <v>0</v>
      </c>
      <c r="O171" s="2">
        <v>0</v>
      </c>
      <c r="P171" s="13"/>
      <c r="Q171" s="13"/>
      <c r="R171" s="13"/>
      <c r="S171" s="13"/>
      <c r="T171" s="13"/>
      <c r="U171" s="13"/>
      <c r="V171" s="13"/>
      <c r="W171" s="13"/>
      <c r="X171" s="13"/>
      <c r="Y171" s="13"/>
      <c r="Z171" s="34"/>
      <c r="AA171" s="34"/>
      <c r="AB171" s="13"/>
    </row>
    <row r="172" spans="1:28" ht="33.75">
      <c r="A172" s="74"/>
      <c r="B172" s="24"/>
      <c r="C172" s="14"/>
      <c r="D172" s="27"/>
      <c r="E172" s="33"/>
      <c r="F172" s="11" t="s">
        <v>22</v>
      </c>
      <c r="G172" s="1">
        <f t="shared" si="67"/>
        <v>175104</v>
      </c>
      <c r="H172" s="2">
        <v>0</v>
      </c>
      <c r="I172" s="2">
        <v>0</v>
      </c>
      <c r="J172" s="2">
        <v>0</v>
      </c>
      <c r="K172" s="2">
        <v>0</v>
      </c>
      <c r="L172" s="2">
        <v>175104</v>
      </c>
      <c r="M172" s="2">
        <v>0</v>
      </c>
      <c r="N172" s="2">
        <v>0</v>
      </c>
      <c r="O172" s="2">
        <v>0</v>
      </c>
      <c r="P172" s="14"/>
      <c r="Q172" s="14"/>
      <c r="R172" s="14"/>
      <c r="S172" s="14"/>
      <c r="T172" s="14"/>
      <c r="U172" s="14"/>
      <c r="V172" s="14"/>
      <c r="W172" s="14"/>
      <c r="X172" s="14"/>
      <c r="Y172" s="14"/>
      <c r="Z172" s="34"/>
      <c r="AA172" s="34"/>
      <c r="AB172" s="14"/>
    </row>
    <row r="173" spans="1:28" ht="22.5">
      <c r="A173" s="72" t="s">
        <v>141</v>
      </c>
      <c r="B173" s="22" t="s">
        <v>142</v>
      </c>
      <c r="C173" s="12">
        <v>2020</v>
      </c>
      <c r="D173" s="27">
        <v>2027</v>
      </c>
      <c r="E173" s="25" t="s">
        <v>19</v>
      </c>
      <c r="F173" s="11" t="s">
        <v>20</v>
      </c>
      <c r="G173" s="1">
        <f t="shared" si="67"/>
        <v>30000</v>
      </c>
      <c r="H173" s="2">
        <v>0</v>
      </c>
      <c r="I173" s="2">
        <v>0</v>
      </c>
      <c r="J173" s="2">
        <v>0</v>
      </c>
      <c r="K173" s="2">
        <v>0</v>
      </c>
      <c r="L173" s="1">
        <f t="shared" ref="L173:O173" si="76">L174+L175</f>
        <v>0</v>
      </c>
      <c r="M173" s="1">
        <f t="shared" si="76"/>
        <v>30000</v>
      </c>
      <c r="N173" s="1">
        <f t="shared" si="76"/>
        <v>0</v>
      </c>
      <c r="O173" s="1">
        <f t="shared" si="76"/>
        <v>0</v>
      </c>
      <c r="P173" s="12" t="s">
        <v>143</v>
      </c>
      <c r="Q173" s="12" t="s">
        <v>25</v>
      </c>
      <c r="R173" s="12" t="s">
        <v>16</v>
      </c>
      <c r="S173" s="12" t="s">
        <v>16</v>
      </c>
      <c r="T173" s="12" t="s">
        <v>16</v>
      </c>
      <c r="U173" s="12" t="s">
        <v>16</v>
      </c>
      <c r="V173" s="12" t="s">
        <v>16</v>
      </c>
      <c r="W173" s="12" t="s">
        <v>16</v>
      </c>
      <c r="X173" s="12">
        <v>0.33</v>
      </c>
      <c r="Y173" s="12" t="s">
        <v>16</v>
      </c>
      <c r="Z173" s="34"/>
      <c r="AA173" s="34"/>
      <c r="AB173" s="12" t="s">
        <v>16</v>
      </c>
    </row>
    <row r="174" spans="1:28" ht="56.25">
      <c r="A174" s="73"/>
      <c r="B174" s="23"/>
      <c r="C174" s="13"/>
      <c r="D174" s="27"/>
      <c r="E174" s="26"/>
      <c r="F174" s="11" t="s">
        <v>21</v>
      </c>
      <c r="G174" s="1">
        <f t="shared" si="67"/>
        <v>30000</v>
      </c>
      <c r="H174" s="2">
        <v>0</v>
      </c>
      <c r="I174" s="2">
        <v>0</v>
      </c>
      <c r="J174" s="2">
        <v>0</v>
      </c>
      <c r="K174" s="2">
        <v>0</v>
      </c>
      <c r="L174" s="2">
        <v>0</v>
      </c>
      <c r="M174" s="2">
        <v>30000</v>
      </c>
      <c r="N174" s="2">
        <v>0</v>
      </c>
      <c r="O174" s="2">
        <v>0</v>
      </c>
      <c r="P174" s="13"/>
      <c r="Q174" s="13"/>
      <c r="R174" s="13"/>
      <c r="S174" s="13"/>
      <c r="T174" s="13"/>
      <c r="U174" s="13"/>
      <c r="V174" s="13"/>
      <c r="W174" s="13"/>
      <c r="X174" s="13"/>
      <c r="Y174" s="13"/>
      <c r="Z174" s="34"/>
      <c r="AA174" s="34"/>
      <c r="AB174" s="13"/>
    </row>
    <row r="175" spans="1:28" ht="33.75">
      <c r="A175" s="74"/>
      <c r="B175" s="24"/>
      <c r="C175" s="14"/>
      <c r="D175" s="27"/>
      <c r="E175" s="33"/>
      <c r="F175" s="11" t="s">
        <v>22</v>
      </c>
      <c r="G175" s="1">
        <f t="shared" si="67"/>
        <v>0</v>
      </c>
      <c r="H175" s="2">
        <v>0</v>
      </c>
      <c r="I175" s="2">
        <v>0</v>
      </c>
      <c r="J175" s="2">
        <v>0</v>
      </c>
      <c r="K175" s="2">
        <v>0</v>
      </c>
      <c r="L175" s="2">
        <v>0</v>
      </c>
      <c r="M175" s="2">
        <v>0</v>
      </c>
      <c r="N175" s="2">
        <v>0</v>
      </c>
      <c r="O175" s="2">
        <v>0</v>
      </c>
      <c r="P175" s="14"/>
      <c r="Q175" s="14"/>
      <c r="R175" s="14"/>
      <c r="S175" s="14"/>
      <c r="T175" s="14"/>
      <c r="U175" s="14"/>
      <c r="V175" s="14"/>
      <c r="W175" s="14"/>
      <c r="X175" s="14"/>
      <c r="Y175" s="14"/>
      <c r="Z175" s="34"/>
      <c r="AA175" s="34"/>
      <c r="AB175" s="14"/>
    </row>
    <row r="176" spans="1:28" ht="22.5">
      <c r="A176" s="12">
        <v>31</v>
      </c>
      <c r="B176" s="18" t="s">
        <v>239</v>
      </c>
      <c r="C176" s="12" t="s">
        <v>16</v>
      </c>
      <c r="D176" s="12" t="s">
        <v>16</v>
      </c>
      <c r="E176" s="19" t="s">
        <v>19</v>
      </c>
      <c r="F176" s="11" t="s">
        <v>20</v>
      </c>
      <c r="G176" s="1">
        <f t="shared" si="67"/>
        <v>30000180.609999999</v>
      </c>
      <c r="H176" s="1">
        <f>H177+H178</f>
        <v>5537747.6399999997</v>
      </c>
      <c r="I176" s="1">
        <f t="shared" ref="I176:O176" si="77">I177+I178</f>
        <v>5281936</v>
      </c>
      <c r="J176" s="1">
        <f t="shared" si="77"/>
        <v>2020202.02</v>
      </c>
      <c r="K176" s="1">
        <f t="shared" si="77"/>
        <v>3930931.31</v>
      </c>
      <c r="L176" s="1">
        <f t="shared" si="77"/>
        <v>13229363.640000001</v>
      </c>
      <c r="M176" s="1">
        <f t="shared" si="77"/>
        <v>0</v>
      </c>
      <c r="N176" s="1">
        <f t="shared" si="77"/>
        <v>0</v>
      </c>
      <c r="O176" s="1">
        <f t="shared" si="77"/>
        <v>0</v>
      </c>
      <c r="P176" s="12" t="s">
        <v>16</v>
      </c>
      <c r="Q176" s="12" t="s">
        <v>16</v>
      </c>
      <c r="R176" s="12" t="s">
        <v>16</v>
      </c>
      <c r="S176" s="12" t="s">
        <v>16</v>
      </c>
      <c r="T176" s="12" t="s">
        <v>16</v>
      </c>
      <c r="U176" s="12" t="s">
        <v>16</v>
      </c>
      <c r="V176" s="12" t="s">
        <v>16</v>
      </c>
      <c r="W176" s="12" t="s">
        <v>16</v>
      </c>
      <c r="X176" s="12" t="s">
        <v>16</v>
      </c>
      <c r="Y176" s="12" t="s">
        <v>16</v>
      </c>
      <c r="Z176" s="34"/>
      <c r="AA176" s="34"/>
      <c r="AB176" s="12" t="s">
        <v>16</v>
      </c>
    </row>
    <row r="177" spans="1:28" ht="56.25">
      <c r="A177" s="13"/>
      <c r="B177" s="15"/>
      <c r="C177" s="13"/>
      <c r="D177" s="13"/>
      <c r="E177" s="20"/>
      <c r="F177" s="11" t="s">
        <v>26</v>
      </c>
      <c r="G177" s="1">
        <f t="shared" si="67"/>
        <v>300001.24</v>
      </c>
      <c r="H177" s="1">
        <f>H180+H183+H186+H189+H192</f>
        <v>55377.270000000004</v>
      </c>
      <c r="I177" s="1">
        <f t="shared" ref="I177:O178" si="78">I180+I183+I186+I189+I192</f>
        <v>52819</v>
      </c>
      <c r="J177" s="1">
        <f t="shared" si="78"/>
        <v>20202.02</v>
      </c>
      <c r="K177" s="1">
        <f t="shared" si="78"/>
        <v>39309.31</v>
      </c>
      <c r="L177" s="1">
        <f t="shared" si="78"/>
        <v>132293.64000000001</v>
      </c>
      <c r="M177" s="1">
        <f t="shared" si="78"/>
        <v>0</v>
      </c>
      <c r="N177" s="1">
        <f t="shared" si="78"/>
        <v>0</v>
      </c>
      <c r="O177" s="1">
        <f t="shared" si="78"/>
        <v>0</v>
      </c>
      <c r="P177" s="13"/>
      <c r="Q177" s="13"/>
      <c r="R177" s="13"/>
      <c r="S177" s="13"/>
      <c r="T177" s="13"/>
      <c r="U177" s="13"/>
      <c r="V177" s="13"/>
      <c r="W177" s="13"/>
      <c r="X177" s="13"/>
      <c r="Y177" s="13"/>
      <c r="Z177" s="34"/>
      <c r="AA177" s="34"/>
      <c r="AB177" s="13"/>
    </row>
    <row r="178" spans="1:28" ht="33.75">
      <c r="A178" s="14"/>
      <c r="B178" s="15"/>
      <c r="C178" s="14"/>
      <c r="D178" s="14"/>
      <c r="E178" s="21"/>
      <c r="F178" s="11" t="s">
        <v>22</v>
      </c>
      <c r="G178" s="1">
        <f t="shared" si="67"/>
        <v>29700179.370000001</v>
      </c>
      <c r="H178" s="1">
        <f>H181+H184+H187+H190+H193</f>
        <v>5482370.3700000001</v>
      </c>
      <c r="I178" s="1">
        <f t="shared" si="78"/>
        <v>5229117</v>
      </c>
      <c r="J178" s="1">
        <f t="shared" si="78"/>
        <v>2000000</v>
      </c>
      <c r="K178" s="1">
        <f t="shared" si="78"/>
        <v>3891622</v>
      </c>
      <c r="L178" s="1">
        <f t="shared" si="78"/>
        <v>13097070</v>
      </c>
      <c r="M178" s="1">
        <f t="shared" si="78"/>
        <v>0</v>
      </c>
      <c r="N178" s="1">
        <f t="shared" si="78"/>
        <v>0</v>
      </c>
      <c r="O178" s="1">
        <f t="shared" si="78"/>
        <v>0</v>
      </c>
      <c r="P178" s="14"/>
      <c r="Q178" s="14"/>
      <c r="R178" s="14"/>
      <c r="S178" s="14"/>
      <c r="T178" s="14"/>
      <c r="U178" s="14"/>
      <c r="V178" s="14"/>
      <c r="W178" s="14"/>
      <c r="X178" s="14"/>
      <c r="Y178" s="14"/>
      <c r="Z178" s="34"/>
      <c r="AA178" s="34"/>
      <c r="AB178" s="14"/>
    </row>
    <row r="179" spans="1:28" ht="22.5">
      <c r="A179" s="12">
        <v>32</v>
      </c>
      <c r="B179" s="15" t="s">
        <v>144</v>
      </c>
      <c r="C179" s="12">
        <v>2020</v>
      </c>
      <c r="D179" s="27">
        <v>2027</v>
      </c>
      <c r="E179" s="16" t="s">
        <v>145</v>
      </c>
      <c r="F179" s="11" t="s">
        <v>20</v>
      </c>
      <c r="G179" s="1">
        <f t="shared" si="67"/>
        <v>0</v>
      </c>
      <c r="H179" s="2">
        <f>H180+H181</f>
        <v>0</v>
      </c>
      <c r="I179" s="2">
        <f t="shared" ref="I179:O179" si="79">I180+I181</f>
        <v>0</v>
      </c>
      <c r="J179" s="2">
        <f t="shared" si="79"/>
        <v>0</v>
      </c>
      <c r="K179" s="2">
        <f t="shared" si="79"/>
        <v>0</v>
      </c>
      <c r="L179" s="2">
        <f t="shared" si="79"/>
        <v>0</v>
      </c>
      <c r="M179" s="2">
        <f t="shared" si="79"/>
        <v>0</v>
      </c>
      <c r="N179" s="2">
        <f t="shared" si="79"/>
        <v>0</v>
      </c>
      <c r="O179" s="2">
        <f t="shared" si="79"/>
        <v>0</v>
      </c>
      <c r="P179" s="22" t="s">
        <v>146</v>
      </c>
      <c r="Q179" s="12" t="s">
        <v>101</v>
      </c>
      <c r="R179" s="12" t="s">
        <v>16</v>
      </c>
      <c r="S179" s="12">
        <v>2</v>
      </c>
      <c r="T179" s="12">
        <v>2</v>
      </c>
      <c r="U179" s="12">
        <v>2</v>
      </c>
      <c r="V179" s="12">
        <v>2</v>
      </c>
      <c r="W179" s="12">
        <v>2</v>
      </c>
      <c r="X179" s="12">
        <v>0</v>
      </c>
      <c r="Y179" s="12">
        <v>0</v>
      </c>
      <c r="Z179" s="34"/>
      <c r="AA179" s="34"/>
      <c r="AB179" s="12">
        <v>0</v>
      </c>
    </row>
    <row r="180" spans="1:28" ht="56.25">
      <c r="A180" s="13"/>
      <c r="B180" s="15"/>
      <c r="C180" s="13"/>
      <c r="D180" s="27"/>
      <c r="E180" s="16"/>
      <c r="F180" s="11" t="s">
        <v>26</v>
      </c>
      <c r="G180" s="1">
        <f t="shared" si="67"/>
        <v>0</v>
      </c>
      <c r="H180" s="2">
        <v>0</v>
      </c>
      <c r="I180" s="2">
        <v>0</v>
      </c>
      <c r="J180" s="2">
        <v>0</v>
      </c>
      <c r="K180" s="2">
        <v>0</v>
      </c>
      <c r="L180" s="2">
        <v>0</v>
      </c>
      <c r="M180" s="2">
        <v>0</v>
      </c>
      <c r="N180" s="2">
        <v>0</v>
      </c>
      <c r="O180" s="2">
        <v>0</v>
      </c>
      <c r="P180" s="23"/>
      <c r="Q180" s="13"/>
      <c r="R180" s="13"/>
      <c r="S180" s="13"/>
      <c r="T180" s="13"/>
      <c r="U180" s="13"/>
      <c r="V180" s="13"/>
      <c r="W180" s="13"/>
      <c r="X180" s="13"/>
      <c r="Y180" s="13"/>
      <c r="Z180" s="34"/>
      <c r="AA180" s="34"/>
      <c r="AB180" s="13"/>
    </row>
    <row r="181" spans="1:28" ht="33.75">
      <c r="A181" s="14"/>
      <c r="B181" s="15"/>
      <c r="C181" s="14"/>
      <c r="D181" s="27"/>
      <c r="E181" s="16"/>
      <c r="F181" s="11" t="s">
        <v>22</v>
      </c>
      <c r="G181" s="1">
        <f t="shared" si="67"/>
        <v>0</v>
      </c>
      <c r="H181" s="2">
        <v>0</v>
      </c>
      <c r="I181" s="2">
        <v>0</v>
      </c>
      <c r="J181" s="2">
        <v>0</v>
      </c>
      <c r="K181" s="2">
        <v>0</v>
      </c>
      <c r="L181" s="2">
        <v>0</v>
      </c>
      <c r="M181" s="2">
        <v>0</v>
      </c>
      <c r="N181" s="2">
        <v>0</v>
      </c>
      <c r="O181" s="2">
        <v>0</v>
      </c>
      <c r="P181" s="24"/>
      <c r="Q181" s="14"/>
      <c r="R181" s="14"/>
      <c r="S181" s="14"/>
      <c r="T181" s="14"/>
      <c r="U181" s="14"/>
      <c r="V181" s="14"/>
      <c r="W181" s="14"/>
      <c r="X181" s="14"/>
      <c r="Y181" s="14"/>
      <c r="Z181" s="34"/>
      <c r="AA181" s="34"/>
      <c r="AB181" s="14"/>
    </row>
    <row r="182" spans="1:28" ht="22.5">
      <c r="A182" s="12">
        <v>33</v>
      </c>
      <c r="B182" s="22" t="s">
        <v>147</v>
      </c>
      <c r="C182" s="12">
        <v>2020</v>
      </c>
      <c r="D182" s="27">
        <v>2027</v>
      </c>
      <c r="E182" s="81" t="s">
        <v>145</v>
      </c>
      <c r="F182" s="11" t="s">
        <v>20</v>
      </c>
      <c r="G182" s="1">
        <f t="shared" si="67"/>
        <v>8789557</v>
      </c>
      <c r="H182" s="2">
        <f>H183+H184</f>
        <v>3507621</v>
      </c>
      <c r="I182" s="2">
        <f t="shared" ref="I182:O182" si="80">I183+I184</f>
        <v>5281936</v>
      </c>
      <c r="J182" s="2">
        <f t="shared" si="80"/>
        <v>0</v>
      </c>
      <c r="K182" s="2">
        <f t="shared" si="80"/>
        <v>0</v>
      </c>
      <c r="L182" s="2">
        <f t="shared" si="80"/>
        <v>0</v>
      </c>
      <c r="M182" s="2">
        <f t="shared" si="80"/>
        <v>0</v>
      </c>
      <c r="N182" s="2">
        <f t="shared" si="80"/>
        <v>0</v>
      </c>
      <c r="O182" s="2">
        <f t="shared" si="80"/>
        <v>0</v>
      </c>
      <c r="P182" s="22" t="s">
        <v>148</v>
      </c>
      <c r="Q182" s="12" t="s">
        <v>113</v>
      </c>
      <c r="R182" s="12" t="s">
        <v>16</v>
      </c>
      <c r="S182" s="12">
        <v>957</v>
      </c>
      <c r="T182" s="12">
        <v>1459</v>
      </c>
      <c r="U182" s="12">
        <v>0</v>
      </c>
      <c r="V182" s="12">
        <v>0</v>
      </c>
      <c r="W182" s="12">
        <v>0</v>
      </c>
      <c r="X182" s="12">
        <v>0</v>
      </c>
      <c r="Y182" s="12">
        <v>0</v>
      </c>
      <c r="Z182" s="34"/>
      <c r="AA182" s="34"/>
      <c r="AB182" s="12">
        <v>0</v>
      </c>
    </row>
    <row r="183" spans="1:28" ht="56.25">
      <c r="A183" s="13"/>
      <c r="B183" s="23"/>
      <c r="C183" s="13"/>
      <c r="D183" s="27"/>
      <c r="E183" s="82"/>
      <c r="F183" s="11" t="s">
        <v>26</v>
      </c>
      <c r="G183" s="1">
        <f t="shared" si="67"/>
        <v>87895</v>
      </c>
      <c r="H183" s="2">
        <v>35076</v>
      </c>
      <c r="I183" s="2">
        <v>52819</v>
      </c>
      <c r="J183" s="2">
        <v>0</v>
      </c>
      <c r="K183" s="2">
        <v>0</v>
      </c>
      <c r="L183" s="2">
        <v>0</v>
      </c>
      <c r="M183" s="2">
        <v>0</v>
      </c>
      <c r="N183" s="2">
        <v>0</v>
      </c>
      <c r="O183" s="2">
        <v>0</v>
      </c>
      <c r="P183" s="23"/>
      <c r="Q183" s="13"/>
      <c r="R183" s="13"/>
      <c r="S183" s="13"/>
      <c r="T183" s="13"/>
      <c r="U183" s="13"/>
      <c r="V183" s="13"/>
      <c r="W183" s="13"/>
      <c r="X183" s="13"/>
      <c r="Y183" s="13"/>
      <c r="Z183" s="34"/>
      <c r="AA183" s="34"/>
      <c r="AB183" s="13"/>
    </row>
    <row r="184" spans="1:28" ht="33.75">
      <c r="A184" s="14"/>
      <c r="B184" s="24"/>
      <c r="C184" s="14"/>
      <c r="D184" s="27"/>
      <c r="E184" s="83"/>
      <c r="F184" s="11" t="s">
        <v>22</v>
      </c>
      <c r="G184" s="1">
        <f t="shared" si="67"/>
        <v>8701662</v>
      </c>
      <c r="H184" s="2">
        <v>3472545</v>
      </c>
      <c r="I184" s="2">
        <v>5229117</v>
      </c>
      <c r="J184" s="2">
        <v>0</v>
      </c>
      <c r="K184" s="2">
        <v>0</v>
      </c>
      <c r="L184" s="2">
        <v>0</v>
      </c>
      <c r="M184" s="2">
        <v>0</v>
      </c>
      <c r="N184" s="2">
        <v>0</v>
      </c>
      <c r="O184" s="2">
        <v>0</v>
      </c>
      <c r="P184" s="24"/>
      <c r="Q184" s="14"/>
      <c r="R184" s="14"/>
      <c r="S184" s="14"/>
      <c r="T184" s="14"/>
      <c r="U184" s="14"/>
      <c r="V184" s="14"/>
      <c r="W184" s="14"/>
      <c r="X184" s="14"/>
      <c r="Y184" s="14"/>
      <c r="Z184" s="34"/>
      <c r="AA184" s="34"/>
      <c r="AB184" s="14"/>
    </row>
    <row r="185" spans="1:28" ht="22.5">
      <c r="A185" s="12">
        <v>34</v>
      </c>
      <c r="B185" s="22" t="s">
        <v>149</v>
      </c>
      <c r="C185" s="12">
        <v>2020</v>
      </c>
      <c r="D185" s="27">
        <v>2027</v>
      </c>
      <c r="E185" s="81" t="s">
        <v>145</v>
      </c>
      <c r="F185" s="11" t="s">
        <v>20</v>
      </c>
      <c r="G185" s="1">
        <f t="shared" si="67"/>
        <v>1063302.07</v>
      </c>
      <c r="H185" s="2">
        <f>H186+H187</f>
        <v>1063302.07</v>
      </c>
      <c r="I185" s="2">
        <f t="shared" ref="I185:O185" si="81">I186+I187</f>
        <v>0</v>
      </c>
      <c r="J185" s="2">
        <f t="shared" si="81"/>
        <v>0</v>
      </c>
      <c r="K185" s="2">
        <f t="shared" si="81"/>
        <v>0</v>
      </c>
      <c r="L185" s="2">
        <f t="shared" si="81"/>
        <v>0</v>
      </c>
      <c r="M185" s="2">
        <f t="shared" si="81"/>
        <v>0</v>
      </c>
      <c r="N185" s="2">
        <f t="shared" si="81"/>
        <v>0</v>
      </c>
      <c r="O185" s="2">
        <f t="shared" si="81"/>
        <v>0</v>
      </c>
      <c r="P185" s="22" t="s">
        <v>150</v>
      </c>
      <c r="Q185" s="12" t="s">
        <v>25</v>
      </c>
      <c r="R185" s="12" t="s">
        <v>16</v>
      </c>
      <c r="S185" s="12">
        <v>2</v>
      </c>
      <c r="T185" s="12">
        <v>0</v>
      </c>
      <c r="U185" s="12">
        <v>0</v>
      </c>
      <c r="V185" s="12">
        <v>0</v>
      </c>
      <c r="W185" s="12">
        <v>0</v>
      </c>
      <c r="X185" s="12">
        <v>0</v>
      </c>
      <c r="Y185" s="12">
        <v>0</v>
      </c>
      <c r="Z185" s="34"/>
      <c r="AA185" s="34"/>
      <c r="AB185" s="12">
        <v>0</v>
      </c>
    </row>
    <row r="186" spans="1:28" ht="56.25">
      <c r="A186" s="13"/>
      <c r="B186" s="23"/>
      <c r="C186" s="13"/>
      <c r="D186" s="27"/>
      <c r="E186" s="82"/>
      <c r="F186" s="11" t="s">
        <v>26</v>
      </c>
      <c r="G186" s="1">
        <f t="shared" si="67"/>
        <v>10633.02</v>
      </c>
      <c r="H186" s="2">
        <v>10633.02</v>
      </c>
      <c r="I186" s="2">
        <v>0</v>
      </c>
      <c r="J186" s="2">
        <v>0</v>
      </c>
      <c r="K186" s="2">
        <v>0</v>
      </c>
      <c r="L186" s="2">
        <v>0</v>
      </c>
      <c r="M186" s="2">
        <v>0</v>
      </c>
      <c r="N186" s="2">
        <v>0</v>
      </c>
      <c r="O186" s="2">
        <v>0</v>
      </c>
      <c r="P186" s="23"/>
      <c r="Q186" s="13"/>
      <c r="R186" s="13"/>
      <c r="S186" s="13"/>
      <c r="T186" s="13"/>
      <c r="U186" s="13"/>
      <c r="V186" s="13"/>
      <c r="W186" s="13"/>
      <c r="X186" s="13"/>
      <c r="Y186" s="13"/>
      <c r="Z186" s="34"/>
      <c r="AA186" s="34"/>
      <c r="AB186" s="13"/>
    </row>
    <row r="187" spans="1:28" ht="33.75">
      <c r="A187" s="14"/>
      <c r="B187" s="24"/>
      <c r="C187" s="14"/>
      <c r="D187" s="27"/>
      <c r="E187" s="83"/>
      <c r="F187" s="11" t="s">
        <v>22</v>
      </c>
      <c r="G187" s="1">
        <f t="shared" si="67"/>
        <v>1052669.05</v>
      </c>
      <c r="H187" s="2">
        <v>1052669.05</v>
      </c>
      <c r="I187" s="2">
        <v>0</v>
      </c>
      <c r="J187" s="2">
        <v>0</v>
      </c>
      <c r="K187" s="2">
        <v>0</v>
      </c>
      <c r="L187" s="2">
        <v>0</v>
      </c>
      <c r="M187" s="2">
        <v>0</v>
      </c>
      <c r="N187" s="2">
        <v>0</v>
      </c>
      <c r="O187" s="2">
        <v>0</v>
      </c>
      <c r="P187" s="24"/>
      <c r="Q187" s="14"/>
      <c r="R187" s="14"/>
      <c r="S187" s="14"/>
      <c r="T187" s="14"/>
      <c r="U187" s="14"/>
      <c r="V187" s="14"/>
      <c r="W187" s="14"/>
      <c r="X187" s="14"/>
      <c r="Y187" s="14"/>
      <c r="Z187" s="34"/>
      <c r="AA187" s="34"/>
      <c r="AB187" s="14"/>
    </row>
    <row r="188" spans="1:28" ht="22.5">
      <c r="A188" s="12">
        <v>35</v>
      </c>
      <c r="B188" s="15" t="s">
        <v>151</v>
      </c>
      <c r="C188" s="12">
        <v>2020</v>
      </c>
      <c r="D188" s="27">
        <v>2027</v>
      </c>
      <c r="E188" s="16" t="s">
        <v>145</v>
      </c>
      <c r="F188" s="11" t="s">
        <v>20</v>
      </c>
      <c r="G188" s="1">
        <f t="shared" si="67"/>
        <v>966824.57</v>
      </c>
      <c r="H188" s="2">
        <f>H189+H190</f>
        <v>966824.57</v>
      </c>
      <c r="I188" s="2">
        <f t="shared" ref="I188:O188" si="82">I189+I190</f>
        <v>0</v>
      </c>
      <c r="J188" s="2">
        <f t="shared" si="82"/>
        <v>0</v>
      </c>
      <c r="K188" s="2">
        <f t="shared" si="82"/>
        <v>0</v>
      </c>
      <c r="L188" s="2">
        <f t="shared" si="82"/>
        <v>0</v>
      </c>
      <c r="M188" s="2">
        <f t="shared" si="82"/>
        <v>0</v>
      </c>
      <c r="N188" s="2">
        <f t="shared" si="82"/>
        <v>0</v>
      </c>
      <c r="O188" s="2">
        <f t="shared" si="82"/>
        <v>0</v>
      </c>
      <c r="P188" s="22" t="s">
        <v>146</v>
      </c>
      <c r="Q188" s="12" t="s">
        <v>101</v>
      </c>
      <c r="R188" s="12" t="s">
        <v>16</v>
      </c>
      <c r="S188" s="12">
        <v>1</v>
      </c>
      <c r="T188" s="12">
        <v>0</v>
      </c>
      <c r="U188" s="12">
        <v>0</v>
      </c>
      <c r="V188" s="12">
        <v>0</v>
      </c>
      <c r="W188" s="12">
        <v>0</v>
      </c>
      <c r="X188" s="12">
        <v>0</v>
      </c>
      <c r="Y188" s="12">
        <v>0</v>
      </c>
      <c r="Z188" s="34"/>
      <c r="AA188" s="34"/>
      <c r="AB188" s="12">
        <v>0</v>
      </c>
    </row>
    <row r="189" spans="1:28" ht="56.25">
      <c r="A189" s="13"/>
      <c r="B189" s="15"/>
      <c r="C189" s="13"/>
      <c r="D189" s="27"/>
      <c r="E189" s="16"/>
      <c r="F189" s="11" t="s">
        <v>26</v>
      </c>
      <c r="G189" s="1">
        <f t="shared" si="67"/>
        <v>9668.25</v>
      </c>
      <c r="H189" s="2">
        <v>9668.25</v>
      </c>
      <c r="I189" s="2">
        <v>0</v>
      </c>
      <c r="J189" s="2">
        <v>0</v>
      </c>
      <c r="K189" s="2">
        <v>0</v>
      </c>
      <c r="L189" s="2">
        <v>0</v>
      </c>
      <c r="M189" s="2">
        <v>0</v>
      </c>
      <c r="N189" s="2">
        <v>0</v>
      </c>
      <c r="O189" s="2">
        <v>0</v>
      </c>
      <c r="P189" s="23"/>
      <c r="Q189" s="13"/>
      <c r="R189" s="13"/>
      <c r="S189" s="13"/>
      <c r="T189" s="13"/>
      <c r="U189" s="13"/>
      <c r="V189" s="13"/>
      <c r="W189" s="13"/>
      <c r="X189" s="13"/>
      <c r="Y189" s="13"/>
      <c r="Z189" s="34"/>
      <c r="AA189" s="34"/>
      <c r="AB189" s="13"/>
    </row>
    <row r="190" spans="1:28" ht="33.75">
      <c r="A190" s="14"/>
      <c r="B190" s="15"/>
      <c r="C190" s="14"/>
      <c r="D190" s="27"/>
      <c r="E190" s="16"/>
      <c r="F190" s="11" t="s">
        <v>22</v>
      </c>
      <c r="G190" s="1">
        <f t="shared" si="67"/>
        <v>957156.32</v>
      </c>
      <c r="H190" s="2">
        <v>957156.32</v>
      </c>
      <c r="I190" s="2">
        <v>0</v>
      </c>
      <c r="J190" s="2">
        <v>0</v>
      </c>
      <c r="K190" s="2">
        <v>0</v>
      </c>
      <c r="L190" s="2">
        <v>0</v>
      </c>
      <c r="M190" s="2">
        <v>0</v>
      </c>
      <c r="N190" s="2">
        <v>0</v>
      </c>
      <c r="O190" s="2">
        <v>0</v>
      </c>
      <c r="P190" s="24"/>
      <c r="Q190" s="14"/>
      <c r="R190" s="14"/>
      <c r="S190" s="14"/>
      <c r="T190" s="14"/>
      <c r="U190" s="14"/>
      <c r="V190" s="14"/>
      <c r="W190" s="14"/>
      <c r="X190" s="14"/>
      <c r="Y190" s="14"/>
      <c r="Z190" s="34"/>
      <c r="AA190" s="34"/>
      <c r="AB190" s="14"/>
    </row>
    <row r="191" spans="1:28" ht="22.5">
      <c r="A191" s="12" t="s">
        <v>152</v>
      </c>
      <c r="B191" s="15" t="s">
        <v>153</v>
      </c>
      <c r="C191" s="12">
        <v>2020</v>
      </c>
      <c r="D191" s="27">
        <v>2027</v>
      </c>
      <c r="E191" s="16" t="s">
        <v>145</v>
      </c>
      <c r="F191" s="11" t="s">
        <v>20</v>
      </c>
      <c r="G191" s="1">
        <f t="shared" si="67"/>
        <v>19180496.969999999</v>
      </c>
      <c r="H191" s="2">
        <f>H192+H193</f>
        <v>0</v>
      </c>
      <c r="I191" s="2">
        <f t="shared" ref="I191:O191" si="83">I192+I193</f>
        <v>0</v>
      </c>
      <c r="J191" s="2">
        <f t="shared" si="83"/>
        <v>2020202.02</v>
      </c>
      <c r="K191" s="2">
        <f t="shared" si="83"/>
        <v>3930931.31</v>
      </c>
      <c r="L191" s="2">
        <f t="shared" si="83"/>
        <v>13229363.640000001</v>
      </c>
      <c r="M191" s="2">
        <f t="shared" si="83"/>
        <v>0</v>
      </c>
      <c r="N191" s="2">
        <f t="shared" si="83"/>
        <v>0</v>
      </c>
      <c r="O191" s="2">
        <f t="shared" si="83"/>
        <v>0</v>
      </c>
      <c r="P191" s="22" t="s">
        <v>154</v>
      </c>
      <c r="Q191" s="12" t="s">
        <v>101</v>
      </c>
      <c r="R191" s="12" t="s">
        <v>16</v>
      </c>
      <c r="S191" s="12" t="s">
        <v>16</v>
      </c>
      <c r="T191" s="12" t="s">
        <v>16</v>
      </c>
      <c r="U191" s="12">
        <v>2</v>
      </c>
      <c r="V191" s="12">
        <v>2</v>
      </c>
      <c r="W191" s="12">
        <v>5</v>
      </c>
      <c r="X191" s="12">
        <v>0</v>
      </c>
      <c r="Y191" s="12">
        <v>0</v>
      </c>
      <c r="Z191" s="34"/>
      <c r="AA191" s="34"/>
      <c r="AB191" s="12">
        <v>0</v>
      </c>
    </row>
    <row r="192" spans="1:28" ht="56.25">
      <c r="A192" s="13"/>
      <c r="B192" s="15"/>
      <c r="C192" s="13"/>
      <c r="D192" s="27"/>
      <c r="E192" s="16"/>
      <c r="F192" s="11" t="s">
        <v>26</v>
      </c>
      <c r="G192" s="1">
        <f t="shared" si="67"/>
        <v>191804.97000000003</v>
      </c>
      <c r="H192" s="2">
        <v>0</v>
      </c>
      <c r="I192" s="2">
        <v>0</v>
      </c>
      <c r="J192" s="2">
        <v>20202.02</v>
      </c>
      <c r="K192" s="2">
        <v>39309.31</v>
      </c>
      <c r="L192" s="2">
        <v>132293.64000000001</v>
      </c>
      <c r="M192" s="2">
        <v>0</v>
      </c>
      <c r="N192" s="2">
        <v>0</v>
      </c>
      <c r="O192" s="2">
        <v>0</v>
      </c>
      <c r="P192" s="23"/>
      <c r="Q192" s="13"/>
      <c r="R192" s="13"/>
      <c r="S192" s="13"/>
      <c r="T192" s="13"/>
      <c r="U192" s="13"/>
      <c r="V192" s="13"/>
      <c r="W192" s="13"/>
      <c r="X192" s="13"/>
      <c r="Y192" s="13"/>
      <c r="Z192" s="34"/>
      <c r="AA192" s="34"/>
      <c r="AB192" s="13"/>
    </row>
    <row r="193" spans="1:28" ht="33.75">
      <c r="A193" s="14"/>
      <c r="B193" s="15"/>
      <c r="C193" s="14"/>
      <c r="D193" s="27"/>
      <c r="E193" s="16"/>
      <c r="F193" s="11" t="s">
        <v>22</v>
      </c>
      <c r="G193" s="1">
        <f t="shared" si="67"/>
        <v>18988692</v>
      </c>
      <c r="H193" s="2">
        <v>0</v>
      </c>
      <c r="I193" s="2">
        <v>0</v>
      </c>
      <c r="J193" s="2">
        <v>2000000</v>
      </c>
      <c r="K193" s="2">
        <v>3891622</v>
      </c>
      <c r="L193" s="2">
        <v>13097070</v>
      </c>
      <c r="M193" s="2">
        <v>0</v>
      </c>
      <c r="N193" s="2">
        <v>0</v>
      </c>
      <c r="O193" s="2">
        <v>0</v>
      </c>
      <c r="P193" s="24"/>
      <c r="Q193" s="14"/>
      <c r="R193" s="14"/>
      <c r="S193" s="14"/>
      <c r="T193" s="14"/>
      <c r="U193" s="14"/>
      <c r="V193" s="14"/>
      <c r="W193" s="14"/>
      <c r="X193" s="14"/>
      <c r="Y193" s="14"/>
      <c r="Z193" s="34"/>
      <c r="AA193" s="34"/>
      <c r="AB193" s="14"/>
    </row>
    <row r="194" spans="1:28" ht="22.5">
      <c r="A194" s="12">
        <v>36</v>
      </c>
      <c r="B194" s="18" t="s">
        <v>240</v>
      </c>
      <c r="C194" s="12" t="s">
        <v>16</v>
      </c>
      <c r="D194" s="12" t="s">
        <v>16</v>
      </c>
      <c r="E194" s="19" t="s">
        <v>19</v>
      </c>
      <c r="F194" s="11" t="s">
        <v>20</v>
      </c>
      <c r="G194" s="1">
        <f t="shared" si="67"/>
        <v>1491685.57</v>
      </c>
      <c r="H194" s="2">
        <f>H195+H196</f>
        <v>0</v>
      </c>
      <c r="I194" s="2">
        <f t="shared" ref="I194:O194" si="84">I195+I196</f>
        <v>0</v>
      </c>
      <c r="J194" s="2">
        <f t="shared" si="84"/>
        <v>1491685.57</v>
      </c>
      <c r="K194" s="2">
        <f t="shared" si="84"/>
        <v>0</v>
      </c>
      <c r="L194" s="2">
        <f t="shared" si="84"/>
        <v>0</v>
      </c>
      <c r="M194" s="2">
        <f t="shared" si="84"/>
        <v>0</v>
      </c>
      <c r="N194" s="2">
        <f t="shared" si="84"/>
        <v>0</v>
      </c>
      <c r="O194" s="2">
        <f t="shared" si="84"/>
        <v>0</v>
      </c>
      <c r="P194" s="12" t="s">
        <v>16</v>
      </c>
      <c r="Q194" s="12" t="s">
        <v>16</v>
      </c>
      <c r="R194" s="12" t="s">
        <v>16</v>
      </c>
      <c r="S194" s="12" t="s">
        <v>16</v>
      </c>
      <c r="T194" s="12" t="s">
        <v>16</v>
      </c>
      <c r="U194" s="12" t="s">
        <v>16</v>
      </c>
      <c r="V194" s="12" t="s">
        <v>16</v>
      </c>
      <c r="W194" s="12" t="s">
        <v>16</v>
      </c>
      <c r="X194" s="12" t="s">
        <v>16</v>
      </c>
      <c r="Y194" s="12" t="s">
        <v>16</v>
      </c>
      <c r="Z194" s="34"/>
      <c r="AA194" s="34"/>
      <c r="AB194" s="12" t="s">
        <v>16</v>
      </c>
    </row>
    <row r="195" spans="1:28" ht="56.25">
      <c r="A195" s="13"/>
      <c r="B195" s="15"/>
      <c r="C195" s="13"/>
      <c r="D195" s="13"/>
      <c r="E195" s="20"/>
      <c r="F195" s="11" t="s">
        <v>26</v>
      </c>
      <c r="G195" s="1">
        <f t="shared" si="67"/>
        <v>14916.86</v>
      </c>
      <c r="H195" s="2">
        <f>H198</f>
        <v>0</v>
      </c>
      <c r="I195" s="2">
        <f t="shared" ref="I195:O196" si="85">I198</f>
        <v>0</v>
      </c>
      <c r="J195" s="2">
        <f t="shared" si="85"/>
        <v>14916.86</v>
      </c>
      <c r="K195" s="2">
        <f t="shared" si="85"/>
        <v>0</v>
      </c>
      <c r="L195" s="2">
        <f t="shared" si="85"/>
        <v>0</v>
      </c>
      <c r="M195" s="2">
        <f t="shared" si="85"/>
        <v>0</v>
      </c>
      <c r="N195" s="2">
        <f t="shared" si="85"/>
        <v>0</v>
      </c>
      <c r="O195" s="2">
        <f t="shared" si="85"/>
        <v>0</v>
      </c>
      <c r="P195" s="13"/>
      <c r="Q195" s="13"/>
      <c r="R195" s="13"/>
      <c r="S195" s="13"/>
      <c r="T195" s="13"/>
      <c r="U195" s="13"/>
      <c r="V195" s="13"/>
      <c r="W195" s="13"/>
      <c r="X195" s="13"/>
      <c r="Y195" s="13"/>
      <c r="Z195" s="34"/>
      <c r="AA195" s="34"/>
      <c r="AB195" s="13"/>
    </row>
    <row r="196" spans="1:28" ht="33.75">
      <c r="A196" s="14"/>
      <c r="B196" s="15"/>
      <c r="C196" s="14"/>
      <c r="D196" s="14"/>
      <c r="E196" s="21"/>
      <c r="F196" s="11" t="s">
        <v>22</v>
      </c>
      <c r="G196" s="1">
        <f t="shared" si="67"/>
        <v>1476768.71</v>
      </c>
      <c r="H196" s="2">
        <f>H199</f>
        <v>0</v>
      </c>
      <c r="I196" s="2">
        <f t="shared" si="85"/>
        <v>0</v>
      </c>
      <c r="J196" s="2">
        <f t="shared" si="85"/>
        <v>1476768.71</v>
      </c>
      <c r="K196" s="2">
        <f t="shared" si="85"/>
        <v>0</v>
      </c>
      <c r="L196" s="2">
        <f t="shared" si="85"/>
        <v>0</v>
      </c>
      <c r="M196" s="2">
        <f t="shared" si="85"/>
        <v>0</v>
      </c>
      <c r="N196" s="2">
        <f t="shared" si="85"/>
        <v>0</v>
      </c>
      <c r="O196" s="2">
        <f t="shared" si="85"/>
        <v>0</v>
      </c>
      <c r="P196" s="14"/>
      <c r="Q196" s="14"/>
      <c r="R196" s="14"/>
      <c r="S196" s="14"/>
      <c r="T196" s="14"/>
      <c r="U196" s="14"/>
      <c r="V196" s="14"/>
      <c r="W196" s="14"/>
      <c r="X196" s="14"/>
      <c r="Y196" s="14"/>
      <c r="Z196" s="34"/>
      <c r="AA196" s="34"/>
      <c r="AB196" s="14"/>
    </row>
    <row r="197" spans="1:28" ht="22.5">
      <c r="A197" s="12">
        <v>37</v>
      </c>
      <c r="B197" s="22" t="s">
        <v>155</v>
      </c>
      <c r="C197" s="12">
        <v>2020</v>
      </c>
      <c r="D197" s="27">
        <v>2027</v>
      </c>
      <c r="E197" s="16" t="s">
        <v>19</v>
      </c>
      <c r="F197" s="11" t="s">
        <v>20</v>
      </c>
      <c r="G197" s="1">
        <f t="shared" si="67"/>
        <v>1491685.57</v>
      </c>
      <c r="H197" s="1">
        <f t="shared" ref="H197:O197" si="86">H198+H199</f>
        <v>0</v>
      </c>
      <c r="I197" s="1">
        <f t="shared" si="86"/>
        <v>0</v>
      </c>
      <c r="J197" s="1">
        <f t="shared" si="86"/>
        <v>1491685.57</v>
      </c>
      <c r="K197" s="1">
        <f t="shared" si="86"/>
        <v>0</v>
      </c>
      <c r="L197" s="1">
        <f t="shared" si="86"/>
        <v>0</v>
      </c>
      <c r="M197" s="1">
        <f t="shared" si="86"/>
        <v>0</v>
      </c>
      <c r="N197" s="1">
        <f t="shared" si="86"/>
        <v>0</v>
      </c>
      <c r="O197" s="1">
        <f t="shared" si="86"/>
        <v>0</v>
      </c>
      <c r="P197" s="22" t="s">
        <v>156</v>
      </c>
      <c r="Q197" s="12" t="s">
        <v>123</v>
      </c>
      <c r="R197" s="12" t="s">
        <v>16</v>
      </c>
      <c r="S197" s="12">
        <v>0</v>
      </c>
      <c r="T197" s="12">
        <v>0</v>
      </c>
      <c r="U197" s="12">
        <v>1</v>
      </c>
      <c r="V197" s="12">
        <v>0</v>
      </c>
      <c r="W197" s="12">
        <v>0</v>
      </c>
      <c r="X197" s="12">
        <v>0</v>
      </c>
      <c r="Y197" s="12">
        <v>1</v>
      </c>
      <c r="Z197" s="34"/>
      <c r="AA197" s="34"/>
      <c r="AB197" s="12">
        <v>1</v>
      </c>
    </row>
    <row r="198" spans="1:28" ht="56.25">
      <c r="A198" s="13"/>
      <c r="B198" s="23"/>
      <c r="C198" s="13"/>
      <c r="D198" s="27"/>
      <c r="E198" s="16"/>
      <c r="F198" s="11" t="s">
        <v>26</v>
      </c>
      <c r="G198" s="1">
        <f t="shared" si="67"/>
        <v>14916.86</v>
      </c>
      <c r="H198" s="1">
        <v>0</v>
      </c>
      <c r="I198" s="1">
        <v>0</v>
      </c>
      <c r="J198" s="1">
        <v>14916.86</v>
      </c>
      <c r="K198" s="1">
        <v>0</v>
      </c>
      <c r="L198" s="1">
        <v>0</v>
      </c>
      <c r="M198" s="1">
        <v>0</v>
      </c>
      <c r="N198" s="1">
        <v>0</v>
      </c>
      <c r="O198" s="1">
        <v>0</v>
      </c>
      <c r="P198" s="23"/>
      <c r="Q198" s="13"/>
      <c r="R198" s="13"/>
      <c r="S198" s="13"/>
      <c r="T198" s="13"/>
      <c r="U198" s="13"/>
      <c r="V198" s="13"/>
      <c r="W198" s="13"/>
      <c r="X198" s="13"/>
      <c r="Y198" s="13"/>
      <c r="Z198" s="34"/>
      <c r="AA198" s="34"/>
      <c r="AB198" s="13"/>
    </row>
    <row r="199" spans="1:28" ht="33.75">
      <c r="A199" s="14"/>
      <c r="B199" s="24"/>
      <c r="C199" s="14"/>
      <c r="D199" s="27"/>
      <c r="E199" s="16"/>
      <c r="F199" s="11" t="s">
        <v>22</v>
      </c>
      <c r="G199" s="1">
        <f t="shared" si="67"/>
        <v>1476768.71</v>
      </c>
      <c r="H199" s="1">
        <v>0</v>
      </c>
      <c r="I199" s="1">
        <v>0</v>
      </c>
      <c r="J199" s="1">
        <v>1476768.71</v>
      </c>
      <c r="K199" s="1">
        <v>0</v>
      </c>
      <c r="L199" s="1">
        <v>0</v>
      </c>
      <c r="M199" s="1">
        <v>0</v>
      </c>
      <c r="N199" s="1">
        <v>0</v>
      </c>
      <c r="O199" s="1">
        <v>0</v>
      </c>
      <c r="P199" s="24" t="s">
        <v>157</v>
      </c>
      <c r="Q199" s="14" t="s">
        <v>113</v>
      </c>
      <c r="R199" s="14">
        <v>320</v>
      </c>
      <c r="S199" s="14">
        <v>0</v>
      </c>
      <c r="T199" s="14">
        <v>0</v>
      </c>
      <c r="U199" s="14">
        <v>100</v>
      </c>
      <c r="V199" s="14">
        <v>0</v>
      </c>
      <c r="W199" s="14">
        <v>100</v>
      </c>
      <c r="X199" s="14">
        <v>0</v>
      </c>
      <c r="Y199" s="14">
        <v>120</v>
      </c>
      <c r="Z199" s="34"/>
      <c r="AA199" s="34"/>
      <c r="AB199" s="14">
        <v>120</v>
      </c>
    </row>
    <row r="200" spans="1:28" ht="22.5">
      <c r="A200" s="12">
        <v>38</v>
      </c>
      <c r="B200" s="18" t="s">
        <v>241</v>
      </c>
      <c r="C200" s="12" t="s">
        <v>16</v>
      </c>
      <c r="D200" s="12" t="s">
        <v>16</v>
      </c>
      <c r="E200" s="19" t="s">
        <v>19</v>
      </c>
      <c r="F200" s="11" t="s">
        <v>20</v>
      </c>
      <c r="G200" s="1">
        <f t="shared" si="67"/>
        <v>535366</v>
      </c>
      <c r="H200" s="1">
        <f>H201+H202</f>
        <v>0</v>
      </c>
      <c r="I200" s="1">
        <f t="shared" ref="I200:O200" si="87">I201+I202</f>
        <v>42000</v>
      </c>
      <c r="J200" s="1">
        <f t="shared" si="87"/>
        <v>61710</v>
      </c>
      <c r="K200" s="1">
        <f t="shared" si="87"/>
        <v>63905</v>
      </c>
      <c r="L200" s="1">
        <f t="shared" si="87"/>
        <v>67751</v>
      </c>
      <c r="M200" s="1">
        <f t="shared" si="87"/>
        <v>100000</v>
      </c>
      <c r="N200" s="1">
        <f t="shared" si="87"/>
        <v>100000</v>
      </c>
      <c r="O200" s="1">
        <f t="shared" si="87"/>
        <v>100000</v>
      </c>
      <c r="P200" s="12" t="s">
        <v>16</v>
      </c>
      <c r="Q200" s="12" t="s">
        <v>16</v>
      </c>
      <c r="R200" s="12" t="s">
        <v>16</v>
      </c>
      <c r="S200" s="12" t="s">
        <v>16</v>
      </c>
      <c r="T200" s="12" t="s">
        <v>16</v>
      </c>
      <c r="U200" s="12" t="s">
        <v>16</v>
      </c>
      <c r="V200" s="12" t="s">
        <v>16</v>
      </c>
      <c r="W200" s="12" t="s">
        <v>16</v>
      </c>
      <c r="X200" s="12" t="s">
        <v>16</v>
      </c>
      <c r="Y200" s="12" t="s">
        <v>16</v>
      </c>
      <c r="Z200" s="34"/>
      <c r="AA200" s="34"/>
      <c r="AB200" s="12" t="s">
        <v>16</v>
      </c>
    </row>
    <row r="201" spans="1:28" ht="56.25">
      <c r="A201" s="13"/>
      <c r="B201" s="15"/>
      <c r="C201" s="13"/>
      <c r="D201" s="13"/>
      <c r="E201" s="20"/>
      <c r="F201" s="11" t="s">
        <v>26</v>
      </c>
      <c r="G201" s="1">
        <f t="shared" si="67"/>
        <v>535366</v>
      </c>
      <c r="H201" s="1">
        <f>H204</f>
        <v>0</v>
      </c>
      <c r="I201" s="1">
        <f t="shared" ref="I201:O202" si="88">I204</f>
        <v>42000</v>
      </c>
      <c r="J201" s="1">
        <f t="shared" si="88"/>
        <v>61710</v>
      </c>
      <c r="K201" s="1">
        <f t="shared" si="88"/>
        <v>63905</v>
      </c>
      <c r="L201" s="1">
        <f t="shared" si="88"/>
        <v>67751</v>
      </c>
      <c r="M201" s="1">
        <f t="shared" si="88"/>
        <v>100000</v>
      </c>
      <c r="N201" s="1">
        <f t="shared" si="88"/>
        <v>100000</v>
      </c>
      <c r="O201" s="1">
        <f t="shared" si="88"/>
        <v>100000</v>
      </c>
      <c r="P201" s="13"/>
      <c r="Q201" s="13"/>
      <c r="R201" s="13"/>
      <c r="S201" s="13"/>
      <c r="T201" s="13"/>
      <c r="U201" s="13"/>
      <c r="V201" s="13"/>
      <c r="W201" s="13"/>
      <c r="X201" s="13"/>
      <c r="Y201" s="13"/>
      <c r="Z201" s="34"/>
      <c r="AA201" s="34"/>
      <c r="AB201" s="13"/>
    </row>
    <row r="202" spans="1:28" ht="33.75">
      <c r="A202" s="14"/>
      <c r="B202" s="15"/>
      <c r="C202" s="14"/>
      <c r="D202" s="14"/>
      <c r="E202" s="21"/>
      <c r="F202" s="11" t="s">
        <v>22</v>
      </c>
      <c r="G202" s="1">
        <f t="shared" si="67"/>
        <v>0</v>
      </c>
      <c r="H202" s="1">
        <f>H205</f>
        <v>0</v>
      </c>
      <c r="I202" s="1">
        <f t="shared" si="88"/>
        <v>0</v>
      </c>
      <c r="J202" s="1">
        <f t="shared" si="88"/>
        <v>0</v>
      </c>
      <c r="K202" s="1">
        <f t="shared" si="88"/>
        <v>0</v>
      </c>
      <c r="L202" s="1">
        <f t="shared" si="88"/>
        <v>0</v>
      </c>
      <c r="M202" s="1">
        <f t="shared" si="88"/>
        <v>0</v>
      </c>
      <c r="N202" s="1">
        <f t="shared" si="88"/>
        <v>0</v>
      </c>
      <c r="O202" s="1">
        <f t="shared" si="88"/>
        <v>0</v>
      </c>
      <c r="P202" s="14"/>
      <c r="Q202" s="14" t="s">
        <v>113</v>
      </c>
      <c r="R202" s="14"/>
      <c r="S202" s="14"/>
      <c r="T202" s="14"/>
      <c r="U202" s="14"/>
      <c r="V202" s="14"/>
      <c r="W202" s="14"/>
      <c r="X202" s="14"/>
      <c r="Y202" s="14"/>
      <c r="Z202" s="34"/>
      <c r="AA202" s="34"/>
      <c r="AB202" s="14"/>
    </row>
    <row r="203" spans="1:28" ht="22.5">
      <c r="A203" s="12">
        <v>39</v>
      </c>
      <c r="B203" s="22" t="s">
        <v>158</v>
      </c>
      <c r="C203" s="12">
        <v>2020</v>
      </c>
      <c r="D203" s="27">
        <v>2027</v>
      </c>
      <c r="E203" s="16" t="s">
        <v>19</v>
      </c>
      <c r="F203" s="11" t="s">
        <v>20</v>
      </c>
      <c r="G203" s="1">
        <f t="shared" si="67"/>
        <v>535366</v>
      </c>
      <c r="H203" s="1">
        <f t="shared" ref="H203:O203" si="89">H204+H205</f>
        <v>0</v>
      </c>
      <c r="I203" s="1">
        <f t="shared" si="89"/>
        <v>42000</v>
      </c>
      <c r="J203" s="1">
        <f t="shared" si="89"/>
        <v>61710</v>
      </c>
      <c r="K203" s="1">
        <f t="shared" si="89"/>
        <v>63905</v>
      </c>
      <c r="L203" s="1">
        <f t="shared" si="89"/>
        <v>67751</v>
      </c>
      <c r="M203" s="1">
        <f t="shared" si="89"/>
        <v>100000</v>
      </c>
      <c r="N203" s="1">
        <f t="shared" si="89"/>
        <v>100000</v>
      </c>
      <c r="O203" s="1">
        <f t="shared" si="89"/>
        <v>100000</v>
      </c>
      <c r="P203" s="12" t="s">
        <v>16</v>
      </c>
      <c r="Q203" s="12" t="s">
        <v>16</v>
      </c>
      <c r="R203" s="12" t="s">
        <v>16</v>
      </c>
      <c r="S203" s="12" t="s">
        <v>16</v>
      </c>
      <c r="T203" s="12" t="s">
        <v>16</v>
      </c>
      <c r="U203" s="12" t="s">
        <v>16</v>
      </c>
      <c r="V203" s="12" t="s">
        <v>16</v>
      </c>
      <c r="W203" s="12" t="s">
        <v>16</v>
      </c>
      <c r="X203" s="12" t="s">
        <v>16</v>
      </c>
      <c r="Y203" s="12" t="s">
        <v>16</v>
      </c>
      <c r="Z203" s="34"/>
      <c r="AA203" s="34"/>
      <c r="AB203" s="12" t="s">
        <v>16</v>
      </c>
    </row>
    <row r="204" spans="1:28" ht="56.25">
      <c r="A204" s="13"/>
      <c r="B204" s="23"/>
      <c r="C204" s="13"/>
      <c r="D204" s="27"/>
      <c r="E204" s="16"/>
      <c r="F204" s="11" t="s">
        <v>26</v>
      </c>
      <c r="G204" s="1">
        <f t="shared" si="67"/>
        <v>535366</v>
      </c>
      <c r="H204" s="1">
        <v>0</v>
      </c>
      <c r="I204" s="1">
        <v>42000</v>
      </c>
      <c r="J204" s="1">
        <v>61710</v>
      </c>
      <c r="K204" s="1">
        <v>63905</v>
      </c>
      <c r="L204" s="1">
        <v>67751</v>
      </c>
      <c r="M204" s="1">
        <v>100000</v>
      </c>
      <c r="N204" s="1">
        <v>100000</v>
      </c>
      <c r="O204" s="1">
        <v>100000</v>
      </c>
      <c r="P204" s="13"/>
      <c r="Q204" s="13"/>
      <c r="R204" s="13"/>
      <c r="S204" s="13"/>
      <c r="T204" s="13"/>
      <c r="U204" s="13"/>
      <c r="V204" s="13"/>
      <c r="W204" s="13"/>
      <c r="X204" s="13"/>
      <c r="Y204" s="13"/>
      <c r="Z204" s="34"/>
      <c r="AA204" s="34"/>
      <c r="AB204" s="13"/>
    </row>
    <row r="205" spans="1:28" ht="33.75">
      <c r="A205" s="14"/>
      <c r="B205" s="24"/>
      <c r="C205" s="14"/>
      <c r="D205" s="27"/>
      <c r="E205" s="16"/>
      <c r="F205" s="11" t="s">
        <v>22</v>
      </c>
      <c r="G205" s="1">
        <f t="shared" si="67"/>
        <v>0</v>
      </c>
      <c r="H205" s="1">
        <v>0</v>
      </c>
      <c r="I205" s="1">
        <v>0</v>
      </c>
      <c r="J205" s="1">
        <v>0</v>
      </c>
      <c r="K205" s="1">
        <v>0</v>
      </c>
      <c r="L205" s="1">
        <v>0</v>
      </c>
      <c r="M205" s="1">
        <v>0</v>
      </c>
      <c r="N205" s="1">
        <v>0</v>
      </c>
      <c r="O205" s="1">
        <v>0</v>
      </c>
      <c r="P205" s="14"/>
      <c r="Q205" s="14" t="s">
        <v>113</v>
      </c>
      <c r="R205" s="14"/>
      <c r="S205" s="14"/>
      <c r="T205" s="14"/>
      <c r="U205" s="14"/>
      <c r="V205" s="14"/>
      <c r="W205" s="14"/>
      <c r="X205" s="14"/>
      <c r="Y205" s="14"/>
      <c r="Z205" s="34"/>
      <c r="AA205" s="34"/>
      <c r="AB205" s="14"/>
    </row>
    <row r="206" spans="1:28" ht="22.5">
      <c r="A206" s="12">
        <v>40</v>
      </c>
      <c r="B206" s="94" t="s">
        <v>242</v>
      </c>
      <c r="C206" s="12" t="s">
        <v>16</v>
      </c>
      <c r="D206" s="12" t="s">
        <v>16</v>
      </c>
      <c r="E206" s="16" t="s">
        <v>19</v>
      </c>
      <c r="F206" s="11" t="s">
        <v>20</v>
      </c>
      <c r="G206" s="1">
        <f t="shared" si="67"/>
        <v>147169148.69999999</v>
      </c>
      <c r="H206" s="1">
        <f>H207+H208</f>
        <v>19293590</v>
      </c>
      <c r="I206" s="1">
        <f t="shared" ref="I206:O206" si="90">I207+I208</f>
        <v>17490385</v>
      </c>
      <c r="J206" s="1">
        <f t="shared" si="90"/>
        <v>17705602.699999999</v>
      </c>
      <c r="K206" s="1">
        <f t="shared" si="90"/>
        <v>19501014</v>
      </c>
      <c r="L206" s="1">
        <f t="shared" si="90"/>
        <v>18129459</v>
      </c>
      <c r="M206" s="1">
        <f t="shared" si="90"/>
        <v>18272146</v>
      </c>
      <c r="N206" s="1">
        <f t="shared" si="90"/>
        <v>18388476</v>
      </c>
      <c r="O206" s="1">
        <f t="shared" si="90"/>
        <v>18388476</v>
      </c>
      <c r="P206" s="84" t="s">
        <v>16</v>
      </c>
      <c r="Q206" s="84" t="s">
        <v>16</v>
      </c>
      <c r="R206" s="84" t="s">
        <v>16</v>
      </c>
      <c r="S206" s="84" t="s">
        <v>16</v>
      </c>
      <c r="T206" s="84" t="s">
        <v>16</v>
      </c>
      <c r="U206" s="84" t="s">
        <v>16</v>
      </c>
      <c r="V206" s="84" t="s">
        <v>16</v>
      </c>
      <c r="W206" s="84" t="s">
        <v>16</v>
      </c>
      <c r="X206" s="84" t="s">
        <v>16</v>
      </c>
      <c r="Y206" s="84" t="s">
        <v>16</v>
      </c>
      <c r="Z206" s="34"/>
      <c r="AA206" s="34"/>
      <c r="AB206" s="84" t="s">
        <v>16</v>
      </c>
    </row>
    <row r="207" spans="1:28" ht="56.25">
      <c r="A207" s="13"/>
      <c r="B207" s="26"/>
      <c r="C207" s="13"/>
      <c r="D207" s="13"/>
      <c r="E207" s="16"/>
      <c r="F207" s="11" t="s">
        <v>21</v>
      </c>
      <c r="G207" s="1">
        <f t="shared" si="67"/>
        <v>0</v>
      </c>
      <c r="H207" s="1">
        <f>H210+H216+H219+H213</f>
        <v>0</v>
      </c>
      <c r="I207" s="1">
        <f t="shared" ref="I207:O208" si="91">I210+I216+I219+I213</f>
        <v>0</v>
      </c>
      <c r="J207" s="1">
        <f t="shared" si="91"/>
        <v>0</v>
      </c>
      <c r="K207" s="1">
        <f t="shared" si="91"/>
        <v>0</v>
      </c>
      <c r="L207" s="1">
        <f t="shared" si="91"/>
        <v>0</v>
      </c>
      <c r="M207" s="1">
        <f t="shared" si="91"/>
        <v>0</v>
      </c>
      <c r="N207" s="1">
        <f t="shared" si="91"/>
        <v>0</v>
      </c>
      <c r="O207" s="1">
        <f t="shared" si="91"/>
        <v>0</v>
      </c>
      <c r="P207" s="85"/>
      <c r="Q207" s="85"/>
      <c r="R207" s="85"/>
      <c r="S207" s="85"/>
      <c r="T207" s="85"/>
      <c r="U207" s="85"/>
      <c r="V207" s="85"/>
      <c r="W207" s="85"/>
      <c r="X207" s="85"/>
      <c r="Y207" s="85"/>
      <c r="Z207" s="34"/>
      <c r="AA207" s="34"/>
      <c r="AB207" s="85"/>
    </row>
    <row r="208" spans="1:28" ht="33.75">
      <c r="A208" s="14"/>
      <c r="B208" s="33"/>
      <c r="C208" s="14"/>
      <c r="D208" s="14"/>
      <c r="E208" s="16"/>
      <c r="F208" s="11" t="s">
        <v>22</v>
      </c>
      <c r="G208" s="1">
        <f t="shared" si="67"/>
        <v>147169148.69999999</v>
      </c>
      <c r="H208" s="1">
        <f>H211+H217+H220+H214</f>
        <v>19293590</v>
      </c>
      <c r="I208" s="1">
        <f t="shared" si="91"/>
        <v>17490385</v>
      </c>
      <c r="J208" s="1">
        <f t="shared" si="91"/>
        <v>17705602.699999999</v>
      </c>
      <c r="K208" s="1">
        <f t="shared" si="91"/>
        <v>19501014</v>
      </c>
      <c r="L208" s="1">
        <f t="shared" si="91"/>
        <v>18129459</v>
      </c>
      <c r="M208" s="1">
        <f>M211+M217+M220+M214</f>
        <v>18272146</v>
      </c>
      <c r="N208" s="1">
        <f t="shared" si="91"/>
        <v>18388476</v>
      </c>
      <c r="O208" s="1">
        <f t="shared" si="91"/>
        <v>18388476</v>
      </c>
      <c r="P208" s="86"/>
      <c r="Q208" s="86"/>
      <c r="R208" s="86"/>
      <c r="S208" s="86"/>
      <c r="T208" s="86"/>
      <c r="U208" s="86"/>
      <c r="V208" s="86"/>
      <c r="W208" s="86"/>
      <c r="X208" s="86"/>
      <c r="Y208" s="86"/>
      <c r="Z208" s="34"/>
      <c r="AA208" s="34"/>
      <c r="AB208" s="86"/>
    </row>
    <row r="209" spans="1:28" ht="22.5">
      <c r="A209" s="12">
        <v>41</v>
      </c>
      <c r="B209" s="19" t="s">
        <v>159</v>
      </c>
      <c r="C209" s="12">
        <v>2020</v>
      </c>
      <c r="D209" s="27">
        <v>2027</v>
      </c>
      <c r="E209" s="16" t="s">
        <v>19</v>
      </c>
      <c r="F209" s="11" t="s">
        <v>20</v>
      </c>
      <c r="G209" s="1">
        <f t="shared" si="67"/>
        <v>47432974.789999999</v>
      </c>
      <c r="H209" s="1">
        <f t="shared" ref="H209:O209" si="92">H210+H211</f>
        <v>6608540</v>
      </c>
      <c r="I209" s="1">
        <f t="shared" si="92"/>
        <v>5746992</v>
      </c>
      <c r="J209" s="1">
        <f t="shared" si="92"/>
        <v>6186055.79</v>
      </c>
      <c r="K209" s="1">
        <f t="shared" si="92"/>
        <v>6535340</v>
      </c>
      <c r="L209" s="1">
        <f t="shared" si="92"/>
        <v>5684180</v>
      </c>
      <c r="M209" s="1">
        <f t="shared" si="92"/>
        <v>5518153</v>
      </c>
      <c r="N209" s="1">
        <f t="shared" si="92"/>
        <v>5576857</v>
      </c>
      <c r="O209" s="1">
        <f t="shared" si="92"/>
        <v>5576857</v>
      </c>
      <c r="P209" s="12" t="s">
        <v>16</v>
      </c>
      <c r="Q209" s="12" t="s">
        <v>16</v>
      </c>
      <c r="R209" s="12" t="s">
        <v>16</v>
      </c>
      <c r="S209" s="12" t="s">
        <v>16</v>
      </c>
      <c r="T209" s="12" t="s">
        <v>16</v>
      </c>
      <c r="U209" s="12" t="s">
        <v>16</v>
      </c>
      <c r="V209" s="12" t="s">
        <v>16</v>
      </c>
      <c r="W209" s="12" t="s">
        <v>16</v>
      </c>
      <c r="X209" s="12" t="s">
        <v>16</v>
      </c>
      <c r="Y209" s="12" t="s">
        <v>16</v>
      </c>
      <c r="Z209" s="34"/>
      <c r="AA209" s="34"/>
      <c r="AB209" s="12" t="s">
        <v>16</v>
      </c>
    </row>
    <row r="210" spans="1:28" ht="56.25">
      <c r="A210" s="13"/>
      <c r="B210" s="20"/>
      <c r="C210" s="13"/>
      <c r="D210" s="27"/>
      <c r="E210" s="16"/>
      <c r="F210" s="11" t="s">
        <v>21</v>
      </c>
      <c r="G210" s="1">
        <f t="shared" si="67"/>
        <v>0</v>
      </c>
      <c r="H210" s="1">
        <v>0</v>
      </c>
      <c r="I210" s="1">
        <v>0</v>
      </c>
      <c r="J210" s="1">
        <v>0</v>
      </c>
      <c r="K210" s="1">
        <v>0</v>
      </c>
      <c r="L210" s="1">
        <v>0</v>
      </c>
      <c r="M210" s="1">
        <v>0</v>
      </c>
      <c r="N210" s="1">
        <v>0</v>
      </c>
      <c r="O210" s="1">
        <v>0</v>
      </c>
      <c r="P210" s="13"/>
      <c r="Q210" s="13"/>
      <c r="R210" s="13"/>
      <c r="S210" s="13"/>
      <c r="T210" s="13"/>
      <c r="U210" s="13"/>
      <c r="V210" s="13"/>
      <c r="W210" s="13"/>
      <c r="X210" s="13"/>
      <c r="Y210" s="13"/>
      <c r="Z210" s="34"/>
      <c r="AA210" s="34"/>
      <c r="AB210" s="13"/>
    </row>
    <row r="211" spans="1:28" ht="33.75">
      <c r="A211" s="14"/>
      <c r="B211" s="21"/>
      <c r="C211" s="14"/>
      <c r="D211" s="27"/>
      <c r="E211" s="16"/>
      <c r="F211" s="11" t="s">
        <v>22</v>
      </c>
      <c r="G211" s="1">
        <f t="shared" si="67"/>
        <v>47432974.789999999</v>
      </c>
      <c r="H211" s="1">
        <v>6608540</v>
      </c>
      <c r="I211" s="1">
        <v>5746992</v>
      </c>
      <c r="J211" s="1">
        <v>6186055.79</v>
      </c>
      <c r="K211" s="1">
        <v>6535340</v>
      </c>
      <c r="L211" s="1">
        <v>5684180</v>
      </c>
      <c r="M211" s="1">
        <v>5518153</v>
      </c>
      <c r="N211" s="1">
        <v>5576857</v>
      </c>
      <c r="O211" s="1">
        <v>5576857</v>
      </c>
      <c r="P211" s="14"/>
      <c r="Q211" s="14" t="s">
        <v>113</v>
      </c>
      <c r="R211" s="14"/>
      <c r="S211" s="14"/>
      <c r="T211" s="14"/>
      <c r="U211" s="14"/>
      <c r="V211" s="14"/>
      <c r="W211" s="14"/>
      <c r="X211" s="14"/>
      <c r="Y211" s="14"/>
      <c r="Z211" s="34"/>
      <c r="AA211" s="34"/>
      <c r="AB211" s="14"/>
    </row>
    <row r="212" spans="1:28" ht="22.5">
      <c r="A212" s="12">
        <v>42</v>
      </c>
      <c r="B212" s="19" t="s">
        <v>160</v>
      </c>
      <c r="C212" s="12">
        <v>2020</v>
      </c>
      <c r="D212" s="27">
        <v>2027</v>
      </c>
      <c r="E212" s="16" t="s">
        <v>19</v>
      </c>
      <c r="F212" s="11" t="s">
        <v>20</v>
      </c>
      <c r="G212" s="1">
        <f t="shared" si="67"/>
        <v>36063515.340000004</v>
      </c>
      <c r="H212" s="1">
        <f t="shared" ref="H212:O212" si="93">H214</f>
        <v>5097922</v>
      </c>
      <c r="I212" s="1">
        <f t="shared" si="93"/>
        <v>4584398</v>
      </c>
      <c r="J212" s="1">
        <f t="shared" si="93"/>
        <v>4177925.34</v>
      </c>
      <c r="K212" s="1">
        <f t="shared" si="93"/>
        <v>3791428</v>
      </c>
      <c r="L212" s="1">
        <f t="shared" si="93"/>
        <v>4337612</v>
      </c>
      <c r="M212" s="1">
        <f t="shared" si="93"/>
        <v>4691410</v>
      </c>
      <c r="N212" s="1">
        <f t="shared" si="93"/>
        <v>4691410</v>
      </c>
      <c r="O212" s="1">
        <f t="shared" si="93"/>
        <v>4691410</v>
      </c>
      <c r="P212" s="25" t="s">
        <v>161</v>
      </c>
      <c r="Q212" s="12" t="s">
        <v>123</v>
      </c>
      <c r="R212" s="12" t="s">
        <v>16</v>
      </c>
      <c r="S212" s="12">
        <v>13</v>
      </c>
      <c r="T212" s="12">
        <v>12</v>
      </c>
      <c r="U212" s="12">
        <v>11</v>
      </c>
      <c r="V212" s="12">
        <v>10</v>
      </c>
      <c r="W212" s="12">
        <v>8</v>
      </c>
      <c r="X212" s="12">
        <v>12</v>
      </c>
      <c r="Y212" s="12">
        <v>12</v>
      </c>
      <c r="Z212" s="34"/>
      <c r="AA212" s="34"/>
      <c r="AB212" s="12">
        <v>12</v>
      </c>
    </row>
    <row r="213" spans="1:28" ht="56.25">
      <c r="A213" s="13"/>
      <c r="B213" s="20"/>
      <c r="C213" s="13"/>
      <c r="D213" s="27"/>
      <c r="E213" s="16"/>
      <c r="F213" s="11" t="s">
        <v>21</v>
      </c>
      <c r="G213" s="1">
        <f t="shared" ref="G213:G276" si="94">H213+I213+J213+K213+L213+M213+N213+O213</f>
        <v>0</v>
      </c>
      <c r="H213" s="1">
        <v>0</v>
      </c>
      <c r="I213" s="1">
        <v>0</v>
      </c>
      <c r="J213" s="1">
        <v>0</v>
      </c>
      <c r="K213" s="1">
        <v>0</v>
      </c>
      <c r="L213" s="1">
        <v>0</v>
      </c>
      <c r="M213" s="1">
        <v>0</v>
      </c>
      <c r="N213" s="1">
        <v>0</v>
      </c>
      <c r="O213" s="1">
        <v>0</v>
      </c>
      <c r="P213" s="26"/>
      <c r="Q213" s="13"/>
      <c r="R213" s="13"/>
      <c r="S213" s="13"/>
      <c r="T213" s="13"/>
      <c r="U213" s="13"/>
      <c r="V213" s="13"/>
      <c r="W213" s="13"/>
      <c r="X213" s="13"/>
      <c r="Y213" s="13"/>
      <c r="Z213" s="34"/>
      <c r="AA213" s="34"/>
      <c r="AB213" s="13"/>
    </row>
    <row r="214" spans="1:28" ht="33.75">
      <c r="A214" s="14"/>
      <c r="B214" s="21"/>
      <c r="C214" s="14"/>
      <c r="D214" s="27"/>
      <c r="E214" s="16"/>
      <c r="F214" s="11" t="s">
        <v>22</v>
      </c>
      <c r="G214" s="1">
        <f t="shared" si="94"/>
        <v>36063515.340000004</v>
      </c>
      <c r="H214" s="1">
        <v>5097922</v>
      </c>
      <c r="I214" s="1">
        <v>4584398</v>
      </c>
      <c r="J214" s="1">
        <v>4177925.34</v>
      </c>
      <c r="K214" s="1">
        <v>3791428</v>
      </c>
      <c r="L214" s="1">
        <v>4337612</v>
      </c>
      <c r="M214" s="1">
        <v>4691410</v>
      </c>
      <c r="N214" s="1">
        <v>4691410</v>
      </c>
      <c r="O214" s="1">
        <v>4691410</v>
      </c>
      <c r="P214" s="33"/>
      <c r="Q214" s="14"/>
      <c r="R214" s="14"/>
      <c r="S214" s="14"/>
      <c r="T214" s="14"/>
      <c r="U214" s="14"/>
      <c r="V214" s="14"/>
      <c r="W214" s="14"/>
      <c r="X214" s="14"/>
      <c r="Y214" s="14"/>
      <c r="Z214" s="34"/>
      <c r="AA214" s="34"/>
      <c r="AB214" s="14"/>
    </row>
    <row r="215" spans="1:28" ht="22.5">
      <c r="A215" s="12">
        <v>43</v>
      </c>
      <c r="B215" s="25" t="s">
        <v>162</v>
      </c>
      <c r="C215" s="12">
        <v>2020</v>
      </c>
      <c r="D215" s="27">
        <v>2027</v>
      </c>
      <c r="E215" s="16" t="s">
        <v>19</v>
      </c>
      <c r="F215" s="11" t="s">
        <v>20</v>
      </c>
      <c r="G215" s="1">
        <f t="shared" si="94"/>
        <v>45700486.57</v>
      </c>
      <c r="H215" s="1">
        <f t="shared" ref="H215:O215" si="95">H217</f>
        <v>6253413</v>
      </c>
      <c r="I215" s="1">
        <f t="shared" si="95"/>
        <v>5710396</v>
      </c>
      <c r="J215" s="1">
        <f t="shared" si="95"/>
        <v>5803919.5700000003</v>
      </c>
      <c r="K215" s="1">
        <f t="shared" si="95"/>
        <v>6140457</v>
      </c>
      <c r="L215" s="1">
        <f t="shared" si="95"/>
        <v>5426610</v>
      </c>
      <c r="M215" s="1">
        <f t="shared" si="95"/>
        <v>5416813</v>
      </c>
      <c r="N215" s="1">
        <f t="shared" si="95"/>
        <v>5474439</v>
      </c>
      <c r="O215" s="1">
        <f t="shared" si="95"/>
        <v>5474439</v>
      </c>
      <c r="P215" s="25" t="s">
        <v>163</v>
      </c>
      <c r="Q215" s="12" t="s">
        <v>113</v>
      </c>
      <c r="R215" s="12" t="s">
        <v>16</v>
      </c>
      <c r="S215" s="12">
        <v>70</v>
      </c>
      <c r="T215" s="12">
        <v>70</v>
      </c>
      <c r="U215" s="12">
        <v>59</v>
      </c>
      <c r="V215" s="12">
        <v>57</v>
      </c>
      <c r="W215" s="12">
        <v>43</v>
      </c>
      <c r="X215" s="12">
        <v>70</v>
      </c>
      <c r="Y215" s="12">
        <v>70</v>
      </c>
      <c r="Z215" s="34"/>
      <c r="AA215" s="34"/>
      <c r="AB215" s="12">
        <v>70</v>
      </c>
    </row>
    <row r="216" spans="1:28" ht="56.25">
      <c r="A216" s="13"/>
      <c r="B216" s="26"/>
      <c r="C216" s="13"/>
      <c r="D216" s="27"/>
      <c r="E216" s="16"/>
      <c r="F216" s="11" t="s">
        <v>21</v>
      </c>
      <c r="G216" s="1">
        <f t="shared" si="94"/>
        <v>0</v>
      </c>
      <c r="H216" s="1">
        <v>0</v>
      </c>
      <c r="I216" s="1">
        <v>0</v>
      </c>
      <c r="J216" s="1">
        <v>0</v>
      </c>
      <c r="K216" s="1">
        <v>0</v>
      </c>
      <c r="L216" s="1">
        <v>0</v>
      </c>
      <c r="M216" s="1">
        <v>0</v>
      </c>
      <c r="N216" s="1">
        <v>0</v>
      </c>
      <c r="O216" s="1">
        <v>0</v>
      </c>
      <c r="P216" s="26"/>
      <c r="Q216" s="13"/>
      <c r="R216" s="13"/>
      <c r="S216" s="13"/>
      <c r="T216" s="13"/>
      <c r="U216" s="13"/>
      <c r="V216" s="13"/>
      <c r="W216" s="13"/>
      <c r="X216" s="13"/>
      <c r="Y216" s="13"/>
      <c r="Z216" s="34"/>
      <c r="AA216" s="34"/>
      <c r="AB216" s="13"/>
    </row>
    <row r="217" spans="1:28" ht="33.75">
      <c r="A217" s="14"/>
      <c r="B217" s="33"/>
      <c r="C217" s="14"/>
      <c r="D217" s="27"/>
      <c r="E217" s="16"/>
      <c r="F217" s="11" t="s">
        <v>22</v>
      </c>
      <c r="G217" s="1">
        <f t="shared" si="94"/>
        <v>45700486.57</v>
      </c>
      <c r="H217" s="1">
        <v>6253413</v>
      </c>
      <c r="I217" s="1">
        <v>5710396</v>
      </c>
      <c r="J217" s="1">
        <v>5803919.5700000003</v>
      </c>
      <c r="K217" s="1">
        <v>6140457</v>
      </c>
      <c r="L217" s="1">
        <v>5426610</v>
      </c>
      <c r="M217" s="1">
        <v>5416813</v>
      </c>
      <c r="N217" s="1">
        <v>5474439</v>
      </c>
      <c r="O217" s="1">
        <v>5474439</v>
      </c>
      <c r="P217" s="33"/>
      <c r="Q217" s="14"/>
      <c r="R217" s="14"/>
      <c r="S217" s="14"/>
      <c r="T217" s="14"/>
      <c r="U217" s="14"/>
      <c r="V217" s="14"/>
      <c r="W217" s="14"/>
      <c r="X217" s="14"/>
      <c r="Y217" s="14"/>
      <c r="Z217" s="34"/>
      <c r="AA217" s="34"/>
      <c r="AB217" s="14"/>
    </row>
    <row r="218" spans="1:28" ht="22.5">
      <c r="A218" s="12">
        <v>44</v>
      </c>
      <c r="B218" s="25" t="s">
        <v>164</v>
      </c>
      <c r="C218" s="12">
        <v>2020</v>
      </c>
      <c r="D218" s="27">
        <v>2027</v>
      </c>
      <c r="E218" s="16" t="s">
        <v>19</v>
      </c>
      <c r="F218" s="11" t="s">
        <v>20</v>
      </c>
      <c r="G218" s="1">
        <f t="shared" si="94"/>
        <v>17972172</v>
      </c>
      <c r="H218" s="1">
        <f t="shared" ref="H218:O218" si="96">H220</f>
        <v>1333715</v>
      </c>
      <c r="I218" s="1">
        <f t="shared" si="96"/>
        <v>1448599</v>
      </c>
      <c r="J218" s="1">
        <f t="shared" si="96"/>
        <v>1537702</v>
      </c>
      <c r="K218" s="1">
        <f t="shared" si="96"/>
        <v>3033789</v>
      </c>
      <c r="L218" s="1">
        <f t="shared" si="96"/>
        <v>2681057</v>
      </c>
      <c r="M218" s="1">
        <f t="shared" si="96"/>
        <v>2645770</v>
      </c>
      <c r="N218" s="1">
        <f t="shared" si="96"/>
        <v>2645770</v>
      </c>
      <c r="O218" s="1">
        <f t="shared" si="96"/>
        <v>2645770</v>
      </c>
      <c r="P218" s="25" t="s">
        <v>165</v>
      </c>
      <c r="Q218" s="12" t="s">
        <v>25</v>
      </c>
      <c r="R218" s="12" t="s">
        <v>16</v>
      </c>
      <c r="S218" s="12">
        <v>72</v>
      </c>
      <c r="T218" s="12">
        <v>72</v>
      </c>
      <c r="U218" s="12">
        <v>100</v>
      </c>
      <c r="V218" s="12">
        <v>100</v>
      </c>
      <c r="W218" s="12">
        <v>100</v>
      </c>
      <c r="X218" s="12">
        <v>100</v>
      </c>
      <c r="Y218" s="12">
        <v>100</v>
      </c>
      <c r="Z218" s="34"/>
      <c r="AA218" s="34"/>
      <c r="AB218" s="12">
        <v>100</v>
      </c>
    </row>
    <row r="219" spans="1:28" ht="56.25">
      <c r="A219" s="13"/>
      <c r="B219" s="26"/>
      <c r="C219" s="13"/>
      <c r="D219" s="27"/>
      <c r="E219" s="16"/>
      <c r="F219" s="11" t="s">
        <v>21</v>
      </c>
      <c r="G219" s="1">
        <f t="shared" si="94"/>
        <v>0</v>
      </c>
      <c r="H219" s="1">
        <v>0</v>
      </c>
      <c r="I219" s="1">
        <v>0</v>
      </c>
      <c r="J219" s="1">
        <v>0</v>
      </c>
      <c r="K219" s="1">
        <v>0</v>
      </c>
      <c r="L219" s="1">
        <v>0</v>
      </c>
      <c r="M219" s="1">
        <v>0</v>
      </c>
      <c r="N219" s="1">
        <v>0</v>
      </c>
      <c r="O219" s="1">
        <v>0</v>
      </c>
      <c r="P219" s="26"/>
      <c r="Q219" s="13"/>
      <c r="R219" s="13"/>
      <c r="S219" s="13"/>
      <c r="T219" s="13"/>
      <c r="U219" s="13"/>
      <c r="V219" s="13"/>
      <c r="W219" s="13"/>
      <c r="X219" s="13"/>
      <c r="Y219" s="13"/>
      <c r="Z219" s="34"/>
      <c r="AA219" s="34"/>
      <c r="AB219" s="13"/>
    </row>
    <row r="220" spans="1:28" ht="33.75">
      <c r="A220" s="14"/>
      <c r="B220" s="33"/>
      <c r="C220" s="14"/>
      <c r="D220" s="27"/>
      <c r="E220" s="16"/>
      <c r="F220" s="11" t="s">
        <v>22</v>
      </c>
      <c r="G220" s="1">
        <f t="shared" si="94"/>
        <v>17972172</v>
      </c>
      <c r="H220" s="1">
        <v>1333715</v>
      </c>
      <c r="I220" s="1">
        <v>1448599</v>
      </c>
      <c r="J220" s="1">
        <v>1537702</v>
      </c>
      <c r="K220" s="1">
        <v>3033789</v>
      </c>
      <c r="L220" s="1">
        <v>2681057</v>
      </c>
      <c r="M220" s="1">
        <v>2645770</v>
      </c>
      <c r="N220" s="1">
        <v>2645770</v>
      </c>
      <c r="O220" s="1">
        <v>2645770</v>
      </c>
      <c r="P220" s="33"/>
      <c r="Q220" s="14"/>
      <c r="R220" s="14"/>
      <c r="S220" s="14"/>
      <c r="T220" s="14"/>
      <c r="U220" s="14"/>
      <c r="V220" s="14"/>
      <c r="W220" s="14"/>
      <c r="X220" s="14"/>
      <c r="Y220" s="14"/>
      <c r="Z220" s="34"/>
      <c r="AA220" s="34"/>
      <c r="AB220" s="14"/>
    </row>
    <row r="221" spans="1:28" ht="22.5">
      <c r="A221" s="12">
        <v>45</v>
      </c>
      <c r="B221" s="18" t="s">
        <v>243</v>
      </c>
      <c r="C221" s="12" t="s">
        <v>16</v>
      </c>
      <c r="D221" s="12" t="s">
        <v>16</v>
      </c>
      <c r="E221" s="19" t="s">
        <v>19</v>
      </c>
      <c r="F221" s="11" t="s">
        <v>20</v>
      </c>
      <c r="G221" s="1">
        <f t="shared" si="94"/>
        <v>1856636.12</v>
      </c>
      <c r="H221" s="1">
        <f>H222+H223</f>
        <v>1856636.12</v>
      </c>
      <c r="I221" s="1">
        <f t="shared" ref="I221:O221" si="97">I222+I223</f>
        <v>0</v>
      </c>
      <c r="J221" s="1">
        <f t="shared" si="97"/>
        <v>0</v>
      </c>
      <c r="K221" s="1">
        <f t="shared" si="97"/>
        <v>0</v>
      </c>
      <c r="L221" s="1">
        <f t="shared" si="97"/>
        <v>0</v>
      </c>
      <c r="M221" s="1">
        <f t="shared" si="97"/>
        <v>0</v>
      </c>
      <c r="N221" s="1">
        <f t="shared" si="97"/>
        <v>0</v>
      </c>
      <c r="O221" s="1">
        <f t="shared" si="97"/>
        <v>0</v>
      </c>
      <c r="P221" s="12" t="s">
        <v>16</v>
      </c>
      <c r="Q221" s="12" t="s">
        <v>16</v>
      </c>
      <c r="R221" s="12" t="s">
        <v>16</v>
      </c>
      <c r="S221" s="12" t="s">
        <v>16</v>
      </c>
      <c r="T221" s="12" t="s">
        <v>16</v>
      </c>
      <c r="U221" s="12" t="s">
        <v>16</v>
      </c>
      <c r="V221" s="12" t="s">
        <v>16</v>
      </c>
      <c r="W221" s="12" t="s">
        <v>16</v>
      </c>
      <c r="X221" s="12" t="s">
        <v>16</v>
      </c>
      <c r="Y221" s="12" t="s">
        <v>16</v>
      </c>
      <c r="Z221" s="34"/>
      <c r="AA221" s="34"/>
      <c r="AB221" s="12" t="s">
        <v>16</v>
      </c>
    </row>
    <row r="222" spans="1:28" ht="56.25">
      <c r="A222" s="13"/>
      <c r="B222" s="15"/>
      <c r="C222" s="13"/>
      <c r="D222" s="13"/>
      <c r="E222" s="20"/>
      <c r="F222" s="11" t="s">
        <v>26</v>
      </c>
      <c r="G222" s="1">
        <f t="shared" si="94"/>
        <v>18566.36</v>
      </c>
      <c r="H222" s="1">
        <f>H225+H228+H231</f>
        <v>18566.36</v>
      </c>
      <c r="I222" s="1">
        <v>0</v>
      </c>
      <c r="J222" s="1">
        <v>0</v>
      </c>
      <c r="K222" s="1">
        <v>0</v>
      </c>
      <c r="L222" s="1">
        <v>0</v>
      </c>
      <c r="M222" s="1">
        <v>0</v>
      </c>
      <c r="N222" s="1">
        <v>0</v>
      </c>
      <c r="O222" s="1">
        <v>0</v>
      </c>
      <c r="P222" s="13"/>
      <c r="Q222" s="13"/>
      <c r="R222" s="13"/>
      <c r="S222" s="13"/>
      <c r="T222" s="13"/>
      <c r="U222" s="13"/>
      <c r="V222" s="13"/>
      <c r="W222" s="13"/>
      <c r="X222" s="13"/>
      <c r="Y222" s="13"/>
      <c r="Z222" s="34"/>
      <c r="AA222" s="34"/>
      <c r="AB222" s="13"/>
    </row>
    <row r="223" spans="1:28" ht="33.75">
      <c r="A223" s="14"/>
      <c r="B223" s="15"/>
      <c r="C223" s="14"/>
      <c r="D223" s="14"/>
      <c r="E223" s="21"/>
      <c r="F223" s="11" t="s">
        <v>22</v>
      </c>
      <c r="G223" s="1">
        <f t="shared" si="94"/>
        <v>1838069.76</v>
      </c>
      <c r="H223" s="1">
        <f>H226+H229+H232</f>
        <v>1838069.76</v>
      </c>
      <c r="I223" s="1">
        <v>0</v>
      </c>
      <c r="J223" s="1">
        <v>0</v>
      </c>
      <c r="K223" s="1">
        <v>0</v>
      </c>
      <c r="L223" s="1">
        <v>0</v>
      </c>
      <c r="M223" s="1">
        <v>0</v>
      </c>
      <c r="N223" s="1">
        <v>0</v>
      </c>
      <c r="O223" s="1">
        <v>0</v>
      </c>
      <c r="P223" s="14"/>
      <c r="Q223" s="14"/>
      <c r="R223" s="14"/>
      <c r="S223" s="14"/>
      <c r="T223" s="14"/>
      <c r="U223" s="14"/>
      <c r="V223" s="14"/>
      <c r="W223" s="14"/>
      <c r="X223" s="14"/>
      <c r="Y223" s="14"/>
      <c r="Z223" s="34"/>
      <c r="AA223" s="34"/>
      <c r="AB223" s="14"/>
    </row>
    <row r="224" spans="1:28" ht="22.5">
      <c r="A224" s="12">
        <v>46</v>
      </c>
      <c r="B224" s="15" t="s">
        <v>166</v>
      </c>
      <c r="C224" s="12">
        <v>2020</v>
      </c>
      <c r="D224" s="27">
        <v>2027</v>
      </c>
      <c r="E224" s="16" t="s">
        <v>145</v>
      </c>
      <c r="F224" s="11" t="s">
        <v>20</v>
      </c>
      <c r="G224" s="1">
        <f t="shared" si="94"/>
        <v>0</v>
      </c>
      <c r="H224" s="1">
        <f>H225+H226</f>
        <v>0</v>
      </c>
      <c r="I224" s="1">
        <f t="shared" ref="I224:O224" si="98">I225+I226</f>
        <v>0</v>
      </c>
      <c r="J224" s="1">
        <f t="shared" si="98"/>
        <v>0</v>
      </c>
      <c r="K224" s="1">
        <f t="shared" si="98"/>
        <v>0</v>
      </c>
      <c r="L224" s="1">
        <f t="shared" si="98"/>
        <v>0</v>
      </c>
      <c r="M224" s="1">
        <f t="shared" si="98"/>
        <v>0</v>
      </c>
      <c r="N224" s="1">
        <f t="shared" si="98"/>
        <v>0</v>
      </c>
      <c r="O224" s="1">
        <f t="shared" si="98"/>
        <v>0</v>
      </c>
      <c r="P224" s="12" t="s">
        <v>16</v>
      </c>
      <c r="Q224" s="12" t="s">
        <v>16</v>
      </c>
      <c r="R224" s="12" t="s">
        <v>16</v>
      </c>
      <c r="S224" s="12" t="s">
        <v>16</v>
      </c>
      <c r="T224" s="12" t="s">
        <v>16</v>
      </c>
      <c r="U224" s="12" t="s">
        <v>16</v>
      </c>
      <c r="V224" s="12" t="s">
        <v>16</v>
      </c>
      <c r="W224" s="12" t="s">
        <v>16</v>
      </c>
      <c r="X224" s="12" t="s">
        <v>16</v>
      </c>
      <c r="Y224" s="12" t="s">
        <v>16</v>
      </c>
      <c r="Z224" s="34"/>
      <c r="AA224" s="34"/>
      <c r="AB224" s="12" t="s">
        <v>16</v>
      </c>
    </row>
    <row r="225" spans="1:28" ht="56.25">
      <c r="A225" s="13"/>
      <c r="B225" s="15"/>
      <c r="C225" s="13"/>
      <c r="D225" s="27"/>
      <c r="E225" s="16"/>
      <c r="F225" s="11" t="s">
        <v>26</v>
      </c>
      <c r="G225" s="1">
        <f t="shared" si="94"/>
        <v>0</v>
      </c>
      <c r="H225" s="1">
        <v>0</v>
      </c>
      <c r="I225" s="1">
        <v>0</v>
      </c>
      <c r="J225" s="1">
        <v>0</v>
      </c>
      <c r="K225" s="1">
        <v>0</v>
      </c>
      <c r="L225" s="1">
        <v>0</v>
      </c>
      <c r="M225" s="1">
        <v>0</v>
      </c>
      <c r="N225" s="1">
        <v>0</v>
      </c>
      <c r="O225" s="1">
        <v>0</v>
      </c>
      <c r="P225" s="13"/>
      <c r="Q225" s="13"/>
      <c r="R225" s="13"/>
      <c r="S225" s="13"/>
      <c r="T225" s="13"/>
      <c r="U225" s="13"/>
      <c r="V225" s="13"/>
      <c r="W225" s="13"/>
      <c r="X225" s="13"/>
      <c r="Y225" s="13"/>
      <c r="Z225" s="34"/>
      <c r="AA225" s="34"/>
      <c r="AB225" s="13"/>
    </row>
    <row r="226" spans="1:28" ht="33.75">
      <c r="A226" s="14"/>
      <c r="B226" s="15"/>
      <c r="C226" s="14"/>
      <c r="D226" s="27"/>
      <c r="E226" s="16"/>
      <c r="F226" s="11" t="s">
        <v>22</v>
      </c>
      <c r="G226" s="1">
        <f t="shared" si="94"/>
        <v>0</v>
      </c>
      <c r="H226" s="1">
        <v>0</v>
      </c>
      <c r="I226" s="1">
        <v>0</v>
      </c>
      <c r="J226" s="1">
        <v>0</v>
      </c>
      <c r="K226" s="1">
        <v>0</v>
      </c>
      <c r="L226" s="1">
        <v>0</v>
      </c>
      <c r="M226" s="1">
        <v>0</v>
      </c>
      <c r="N226" s="1">
        <v>0</v>
      </c>
      <c r="O226" s="1">
        <v>0</v>
      </c>
      <c r="P226" s="14"/>
      <c r="Q226" s="14"/>
      <c r="R226" s="14"/>
      <c r="S226" s="14"/>
      <c r="T226" s="14"/>
      <c r="U226" s="14"/>
      <c r="V226" s="14"/>
      <c r="W226" s="14"/>
      <c r="X226" s="14"/>
      <c r="Y226" s="14"/>
      <c r="Z226" s="34"/>
      <c r="AA226" s="34"/>
      <c r="AB226" s="14"/>
    </row>
    <row r="227" spans="1:28" ht="22.5">
      <c r="A227" s="12" t="s">
        <v>167</v>
      </c>
      <c r="B227" s="15" t="s">
        <v>168</v>
      </c>
      <c r="C227" s="12">
        <v>2020</v>
      </c>
      <c r="D227" s="27">
        <v>2027</v>
      </c>
      <c r="E227" s="16" t="s">
        <v>145</v>
      </c>
      <c r="F227" s="11" t="s">
        <v>20</v>
      </c>
      <c r="G227" s="1">
        <f t="shared" si="94"/>
        <v>928318.06</v>
      </c>
      <c r="H227" s="1">
        <f>H228+H229</f>
        <v>928318.06</v>
      </c>
      <c r="I227" s="1">
        <f t="shared" ref="I227:O227" si="99">I228+I229</f>
        <v>0</v>
      </c>
      <c r="J227" s="1">
        <f t="shared" si="99"/>
        <v>0</v>
      </c>
      <c r="K227" s="1">
        <f t="shared" si="99"/>
        <v>0</v>
      </c>
      <c r="L227" s="1">
        <f t="shared" si="99"/>
        <v>0</v>
      </c>
      <c r="M227" s="1">
        <f t="shared" si="99"/>
        <v>0</v>
      </c>
      <c r="N227" s="1">
        <f t="shared" si="99"/>
        <v>0</v>
      </c>
      <c r="O227" s="1">
        <f t="shared" si="99"/>
        <v>0</v>
      </c>
      <c r="P227" s="22" t="s">
        <v>169</v>
      </c>
      <c r="Q227" s="12" t="s">
        <v>25</v>
      </c>
      <c r="R227" s="12" t="s">
        <v>16</v>
      </c>
      <c r="S227" s="12">
        <v>22.9</v>
      </c>
      <c r="T227" s="12">
        <v>0</v>
      </c>
      <c r="U227" s="12">
        <v>0</v>
      </c>
      <c r="V227" s="12">
        <v>0</v>
      </c>
      <c r="W227" s="12">
        <v>0</v>
      </c>
      <c r="X227" s="12">
        <v>0</v>
      </c>
      <c r="Y227" s="12">
        <v>0</v>
      </c>
      <c r="Z227" s="34"/>
      <c r="AA227" s="34"/>
      <c r="AB227" s="12">
        <v>0</v>
      </c>
    </row>
    <row r="228" spans="1:28" ht="56.25">
      <c r="A228" s="13"/>
      <c r="B228" s="15"/>
      <c r="C228" s="13"/>
      <c r="D228" s="27"/>
      <c r="E228" s="16"/>
      <c r="F228" s="11" t="s">
        <v>26</v>
      </c>
      <c r="G228" s="1">
        <f t="shared" si="94"/>
        <v>9283.18</v>
      </c>
      <c r="H228" s="1">
        <v>9283.18</v>
      </c>
      <c r="I228" s="1">
        <v>0</v>
      </c>
      <c r="J228" s="1">
        <v>0</v>
      </c>
      <c r="K228" s="1">
        <v>0</v>
      </c>
      <c r="L228" s="1">
        <v>0</v>
      </c>
      <c r="M228" s="1">
        <v>0</v>
      </c>
      <c r="N228" s="1">
        <v>0</v>
      </c>
      <c r="O228" s="1">
        <v>0</v>
      </c>
      <c r="P228" s="23"/>
      <c r="Q228" s="13"/>
      <c r="R228" s="13"/>
      <c r="S228" s="13"/>
      <c r="T228" s="13"/>
      <c r="U228" s="13"/>
      <c r="V228" s="13"/>
      <c r="W228" s="13"/>
      <c r="X228" s="13"/>
      <c r="Y228" s="13"/>
      <c r="Z228" s="34"/>
      <c r="AA228" s="34"/>
      <c r="AB228" s="13"/>
    </row>
    <row r="229" spans="1:28" ht="33.75">
      <c r="A229" s="14"/>
      <c r="B229" s="15"/>
      <c r="C229" s="14"/>
      <c r="D229" s="27"/>
      <c r="E229" s="16"/>
      <c r="F229" s="11" t="s">
        <v>22</v>
      </c>
      <c r="G229" s="1">
        <f t="shared" si="94"/>
        <v>919034.88</v>
      </c>
      <c r="H229" s="1">
        <v>919034.88</v>
      </c>
      <c r="I229" s="1">
        <v>0</v>
      </c>
      <c r="J229" s="1">
        <v>0</v>
      </c>
      <c r="K229" s="1">
        <v>0</v>
      </c>
      <c r="L229" s="1">
        <v>0</v>
      </c>
      <c r="M229" s="1">
        <v>0</v>
      </c>
      <c r="N229" s="1">
        <v>0</v>
      </c>
      <c r="O229" s="1">
        <v>0</v>
      </c>
      <c r="P229" s="24"/>
      <c r="Q229" s="14"/>
      <c r="R229" s="14"/>
      <c r="S229" s="14"/>
      <c r="T229" s="14"/>
      <c r="U229" s="14"/>
      <c r="V229" s="14"/>
      <c r="W229" s="14"/>
      <c r="X229" s="14"/>
      <c r="Y229" s="14"/>
      <c r="Z229" s="34"/>
      <c r="AA229" s="34"/>
      <c r="AB229" s="14"/>
    </row>
    <row r="230" spans="1:28" ht="22.5">
      <c r="A230" s="12" t="s">
        <v>170</v>
      </c>
      <c r="B230" s="15" t="s">
        <v>171</v>
      </c>
      <c r="C230" s="12">
        <v>2020</v>
      </c>
      <c r="D230" s="27">
        <v>2027</v>
      </c>
      <c r="E230" s="16" t="s">
        <v>145</v>
      </c>
      <c r="F230" s="11" t="s">
        <v>20</v>
      </c>
      <c r="G230" s="1">
        <f t="shared" si="94"/>
        <v>928318.06</v>
      </c>
      <c r="H230" s="1">
        <f>H231+H232</f>
        <v>928318.06</v>
      </c>
      <c r="I230" s="1">
        <f t="shared" ref="I230:O230" si="100">I231+I232</f>
        <v>0</v>
      </c>
      <c r="J230" s="1">
        <f t="shared" si="100"/>
        <v>0</v>
      </c>
      <c r="K230" s="1">
        <f t="shared" si="100"/>
        <v>0</v>
      </c>
      <c r="L230" s="1">
        <f t="shared" si="100"/>
        <v>0</v>
      </c>
      <c r="M230" s="1">
        <f t="shared" si="100"/>
        <v>0</v>
      </c>
      <c r="N230" s="1">
        <f t="shared" si="100"/>
        <v>0</v>
      </c>
      <c r="O230" s="1">
        <f t="shared" si="100"/>
        <v>0</v>
      </c>
      <c r="P230" s="22" t="s">
        <v>172</v>
      </c>
      <c r="Q230" s="12" t="s">
        <v>25</v>
      </c>
      <c r="R230" s="12" t="s">
        <v>16</v>
      </c>
      <c r="S230" s="12">
        <v>100</v>
      </c>
      <c r="T230" s="12">
        <v>0</v>
      </c>
      <c r="U230" s="12">
        <v>0</v>
      </c>
      <c r="V230" s="12">
        <v>0</v>
      </c>
      <c r="W230" s="12">
        <v>0</v>
      </c>
      <c r="X230" s="12">
        <v>0</v>
      </c>
      <c r="Y230" s="12">
        <v>0</v>
      </c>
      <c r="Z230" s="34"/>
      <c r="AA230" s="34"/>
      <c r="AB230" s="12">
        <v>0</v>
      </c>
    </row>
    <row r="231" spans="1:28" ht="56.25">
      <c r="A231" s="13"/>
      <c r="B231" s="15"/>
      <c r="C231" s="13"/>
      <c r="D231" s="27"/>
      <c r="E231" s="16"/>
      <c r="F231" s="11" t="s">
        <v>26</v>
      </c>
      <c r="G231" s="1">
        <f t="shared" si="94"/>
        <v>9283.18</v>
      </c>
      <c r="H231" s="1">
        <v>9283.18</v>
      </c>
      <c r="I231" s="1">
        <v>0</v>
      </c>
      <c r="J231" s="1">
        <v>0</v>
      </c>
      <c r="K231" s="1">
        <v>0</v>
      </c>
      <c r="L231" s="1">
        <v>0</v>
      </c>
      <c r="M231" s="1">
        <v>0</v>
      </c>
      <c r="N231" s="1">
        <v>0</v>
      </c>
      <c r="O231" s="1">
        <v>0</v>
      </c>
      <c r="P231" s="23"/>
      <c r="Q231" s="13"/>
      <c r="R231" s="13"/>
      <c r="S231" s="13"/>
      <c r="T231" s="13"/>
      <c r="U231" s="13"/>
      <c r="V231" s="13"/>
      <c r="W231" s="13"/>
      <c r="X231" s="13"/>
      <c r="Y231" s="13"/>
      <c r="Z231" s="34"/>
      <c r="AA231" s="34"/>
      <c r="AB231" s="13"/>
    </row>
    <row r="232" spans="1:28" ht="33.75">
      <c r="A232" s="14"/>
      <c r="B232" s="15"/>
      <c r="C232" s="14"/>
      <c r="D232" s="27"/>
      <c r="E232" s="16"/>
      <c r="F232" s="11" t="s">
        <v>22</v>
      </c>
      <c r="G232" s="1">
        <f t="shared" si="94"/>
        <v>919034.88</v>
      </c>
      <c r="H232" s="1">
        <v>919034.88</v>
      </c>
      <c r="I232" s="1">
        <v>0</v>
      </c>
      <c r="J232" s="1">
        <v>0</v>
      </c>
      <c r="K232" s="1">
        <v>0</v>
      </c>
      <c r="L232" s="1">
        <v>0</v>
      </c>
      <c r="M232" s="1">
        <v>0</v>
      </c>
      <c r="N232" s="1">
        <v>0</v>
      </c>
      <c r="O232" s="1">
        <v>0</v>
      </c>
      <c r="P232" s="24"/>
      <c r="Q232" s="14"/>
      <c r="R232" s="14"/>
      <c r="S232" s="14"/>
      <c r="T232" s="14"/>
      <c r="U232" s="14"/>
      <c r="V232" s="14"/>
      <c r="W232" s="14"/>
      <c r="X232" s="14"/>
      <c r="Y232" s="14"/>
      <c r="Z232" s="34"/>
      <c r="AA232" s="34"/>
      <c r="AB232" s="14"/>
    </row>
    <row r="233" spans="1:28" ht="22.5">
      <c r="A233" s="12" t="s">
        <v>173</v>
      </c>
      <c r="B233" s="18" t="s">
        <v>244</v>
      </c>
      <c r="C233" s="12" t="s">
        <v>16</v>
      </c>
      <c r="D233" s="12" t="s">
        <v>16</v>
      </c>
      <c r="E233" s="19" t="s">
        <v>19</v>
      </c>
      <c r="F233" s="11" t="s">
        <v>20</v>
      </c>
      <c r="G233" s="1">
        <f t="shared" si="94"/>
        <v>97028875.940000013</v>
      </c>
      <c r="H233" s="1">
        <f>H234+H235</f>
        <v>4714030</v>
      </c>
      <c r="I233" s="1">
        <f t="shared" ref="I233:O233" si="101">I234+I235</f>
        <v>10943349.949999999</v>
      </c>
      <c r="J233" s="1">
        <f t="shared" si="101"/>
        <v>14804092.630000001</v>
      </c>
      <c r="K233" s="1">
        <f t="shared" si="101"/>
        <v>14586926.57</v>
      </c>
      <c r="L233" s="1">
        <f t="shared" si="101"/>
        <v>15604834.5</v>
      </c>
      <c r="M233" s="1">
        <f t="shared" si="101"/>
        <v>13938210</v>
      </c>
      <c r="N233" s="1">
        <f t="shared" si="101"/>
        <v>11596445.51</v>
      </c>
      <c r="O233" s="1">
        <f t="shared" si="101"/>
        <v>10840986.779999999</v>
      </c>
      <c r="P233" s="12" t="s">
        <v>16</v>
      </c>
      <c r="Q233" s="12" t="s">
        <v>16</v>
      </c>
      <c r="R233" s="12" t="s">
        <v>16</v>
      </c>
      <c r="S233" s="12" t="s">
        <v>16</v>
      </c>
      <c r="T233" s="12" t="s">
        <v>16</v>
      </c>
      <c r="U233" s="12" t="s">
        <v>16</v>
      </c>
      <c r="V233" s="12" t="s">
        <v>16</v>
      </c>
      <c r="W233" s="12" t="s">
        <v>16</v>
      </c>
      <c r="X233" s="12" t="s">
        <v>16</v>
      </c>
      <c r="Y233" s="12" t="s">
        <v>16</v>
      </c>
      <c r="Z233" s="34"/>
      <c r="AA233" s="34"/>
      <c r="AB233" s="12" t="s">
        <v>16</v>
      </c>
    </row>
    <row r="234" spans="1:28" ht="56.25">
      <c r="A234" s="13"/>
      <c r="B234" s="15"/>
      <c r="C234" s="13"/>
      <c r="D234" s="13"/>
      <c r="E234" s="20"/>
      <c r="F234" s="11" t="s">
        <v>26</v>
      </c>
      <c r="G234" s="1">
        <f t="shared" si="94"/>
        <v>4857860.58</v>
      </c>
      <c r="H234" s="1">
        <f>H237+H240</f>
        <v>235701.5</v>
      </c>
      <c r="I234" s="1">
        <f t="shared" ref="I234:O235" si="102">I237+I240</f>
        <v>547167.5</v>
      </c>
      <c r="J234" s="1">
        <f t="shared" si="102"/>
        <v>740204.63</v>
      </c>
      <c r="K234" s="1">
        <f t="shared" si="102"/>
        <v>729346.33</v>
      </c>
      <c r="L234" s="1">
        <f t="shared" si="102"/>
        <v>786658.5</v>
      </c>
      <c r="M234" s="1">
        <f t="shared" si="102"/>
        <v>696910.5</v>
      </c>
      <c r="N234" s="1">
        <f t="shared" si="102"/>
        <v>579822.28</v>
      </c>
      <c r="O234" s="1">
        <f t="shared" si="102"/>
        <v>542049.34</v>
      </c>
      <c r="P234" s="13"/>
      <c r="Q234" s="13"/>
      <c r="R234" s="13"/>
      <c r="S234" s="13"/>
      <c r="T234" s="13"/>
      <c r="U234" s="13"/>
      <c r="V234" s="13"/>
      <c r="W234" s="13"/>
      <c r="X234" s="13"/>
      <c r="Y234" s="13"/>
      <c r="Z234" s="34"/>
      <c r="AA234" s="34"/>
      <c r="AB234" s="13"/>
    </row>
    <row r="235" spans="1:28" ht="33.75">
      <c r="A235" s="14"/>
      <c r="B235" s="15"/>
      <c r="C235" s="14"/>
      <c r="D235" s="14"/>
      <c r="E235" s="21"/>
      <c r="F235" s="11" t="s">
        <v>22</v>
      </c>
      <c r="G235" s="1">
        <f t="shared" si="94"/>
        <v>92171015.359999999</v>
      </c>
      <c r="H235" s="1">
        <f>H238+H241</f>
        <v>4478328.5</v>
      </c>
      <c r="I235" s="1">
        <f t="shared" si="102"/>
        <v>10396182.449999999</v>
      </c>
      <c r="J235" s="1">
        <f t="shared" si="102"/>
        <v>14063888</v>
      </c>
      <c r="K235" s="1">
        <f t="shared" si="102"/>
        <v>13857580.24</v>
      </c>
      <c r="L235" s="1">
        <f t="shared" si="102"/>
        <v>14818176</v>
      </c>
      <c r="M235" s="1">
        <f t="shared" si="102"/>
        <v>13241299.5</v>
      </c>
      <c r="N235" s="1">
        <f t="shared" si="102"/>
        <v>11016623.23</v>
      </c>
      <c r="O235" s="1">
        <f t="shared" si="102"/>
        <v>10298937.439999999</v>
      </c>
      <c r="P235" s="14"/>
      <c r="Q235" s="14"/>
      <c r="R235" s="14"/>
      <c r="S235" s="14"/>
      <c r="T235" s="14"/>
      <c r="U235" s="14"/>
      <c r="V235" s="14"/>
      <c r="W235" s="14"/>
      <c r="X235" s="14"/>
      <c r="Y235" s="14"/>
      <c r="Z235" s="34"/>
      <c r="AA235" s="34"/>
      <c r="AB235" s="14"/>
    </row>
    <row r="236" spans="1:28" ht="22.5">
      <c r="A236" s="12" t="s">
        <v>174</v>
      </c>
      <c r="B236" s="15" t="s">
        <v>175</v>
      </c>
      <c r="C236" s="12">
        <v>2020</v>
      </c>
      <c r="D236" s="27">
        <v>2027</v>
      </c>
      <c r="E236" s="16" t="s">
        <v>145</v>
      </c>
      <c r="F236" s="11" t="s">
        <v>20</v>
      </c>
      <c r="G236" s="1">
        <f t="shared" si="94"/>
        <v>45048399.149999999</v>
      </c>
      <c r="H236" s="1">
        <f>H237+H238</f>
        <v>4714030</v>
      </c>
      <c r="I236" s="1">
        <f t="shared" ref="I236:O236" si="103">I237+I238</f>
        <v>10943349.949999999</v>
      </c>
      <c r="J236" s="1">
        <f t="shared" si="103"/>
        <v>14804092.630000001</v>
      </c>
      <c r="K236" s="1">
        <f t="shared" si="103"/>
        <v>14586926.57</v>
      </c>
      <c r="L236" s="1">
        <f t="shared" si="103"/>
        <v>0</v>
      </c>
      <c r="M236" s="1">
        <f t="shared" si="103"/>
        <v>0</v>
      </c>
      <c r="N236" s="1">
        <f t="shared" si="103"/>
        <v>0</v>
      </c>
      <c r="O236" s="1">
        <f t="shared" si="103"/>
        <v>0</v>
      </c>
      <c r="P236" s="22" t="s">
        <v>176</v>
      </c>
      <c r="Q236" s="12" t="s">
        <v>101</v>
      </c>
      <c r="R236" s="12" t="s">
        <v>16</v>
      </c>
      <c r="S236" s="12">
        <v>100</v>
      </c>
      <c r="T236" s="12">
        <v>100</v>
      </c>
      <c r="U236" s="12">
        <v>100</v>
      </c>
      <c r="V236" s="12">
        <v>100</v>
      </c>
      <c r="W236" s="12">
        <v>100</v>
      </c>
      <c r="X236" s="12">
        <v>0</v>
      </c>
      <c r="Y236" s="12">
        <v>0</v>
      </c>
      <c r="Z236" s="34"/>
      <c r="AA236" s="34"/>
      <c r="AB236" s="12">
        <v>0</v>
      </c>
    </row>
    <row r="237" spans="1:28" ht="56.25">
      <c r="A237" s="13"/>
      <c r="B237" s="15"/>
      <c r="C237" s="13"/>
      <c r="D237" s="27"/>
      <c r="E237" s="16"/>
      <c r="F237" s="11" t="s">
        <v>26</v>
      </c>
      <c r="G237" s="1">
        <f t="shared" si="94"/>
        <v>2252419.96</v>
      </c>
      <c r="H237" s="1">
        <v>235701.5</v>
      </c>
      <c r="I237" s="1">
        <v>547167.5</v>
      </c>
      <c r="J237" s="1">
        <v>740204.63</v>
      </c>
      <c r="K237" s="1">
        <v>729346.33</v>
      </c>
      <c r="L237" s="1">
        <v>0</v>
      </c>
      <c r="M237" s="1">
        <v>0</v>
      </c>
      <c r="N237" s="1">
        <v>0</v>
      </c>
      <c r="O237" s="1">
        <v>0</v>
      </c>
      <c r="P237" s="23"/>
      <c r="Q237" s="13"/>
      <c r="R237" s="13"/>
      <c r="S237" s="13"/>
      <c r="T237" s="13"/>
      <c r="U237" s="13"/>
      <c r="V237" s="13"/>
      <c r="W237" s="13"/>
      <c r="X237" s="13"/>
      <c r="Y237" s="13"/>
      <c r="Z237" s="34"/>
      <c r="AA237" s="34"/>
      <c r="AB237" s="13"/>
    </row>
    <row r="238" spans="1:28" ht="33.75">
      <c r="A238" s="14"/>
      <c r="B238" s="15"/>
      <c r="C238" s="14"/>
      <c r="D238" s="27"/>
      <c r="E238" s="16"/>
      <c r="F238" s="11" t="s">
        <v>22</v>
      </c>
      <c r="G238" s="1">
        <f t="shared" si="94"/>
        <v>42795979.189999998</v>
      </c>
      <c r="H238" s="1">
        <v>4478328.5</v>
      </c>
      <c r="I238" s="1">
        <v>10396182.449999999</v>
      </c>
      <c r="J238" s="1">
        <v>14063888</v>
      </c>
      <c r="K238" s="1">
        <v>13857580.24</v>
      </c>
      <c r="L238" s="1">
        <v>0</v>
      </c>
      <c r="M238" s="1">
        <v>0</v>
      </c>
      <c r="N238" s="1">
        <v>0</v>
      </c>
      <c r="O238" s="1">
        <v>0</v>
      </c>
      <c r="P238" s="24"/>
      <c r="Q238" s="14"/>
      <c r="R238" s="14"/>
      <c r="S238" s="14"/>
      <c r="T238" s="14"/>
      <c r="U238" s="14"/>
      <c r="V238" s="14"/>
      <c r="W238" s="14"/>
      <c r="X238" s="14"/>
      <c r="Y238" s="14"/>
      <c r="Z238" s="34"/>
      <c r="AA238" s="34"/>
      <c r="AB238" s="14"/>
    </row>
    <row r="239" spans="1:28" ht="22.5">
      <c r="A239" s="12" t="s">
        <v>177</v>
      </c>
      <c r="B239" s="22" t="s">
        <v>178</v>
      </c>
      <c r="C239" s="12">
        <v>2020</v>
      </c>
      <c r="D239" s="27">
        <v>2027</v>
      </c>
      <c r="E239" s="19" t="s">
        <v>145</v>
      </c>
      <c r="F239" s="11" t="s">
        <v>20</v>
      </c>
      <c r="G239" s="1">
        <f t="shared" si="94"/>
        <v>51980476.789999999</v>
      </c>
      <c r="H239" s="1">
        <f>H240+H241</f>
        <v>0</v>
      </c>
      <c r="I239" s="1">
        <f t="shared" ref="I239:O239" si="104">I240+I241</f>
        <v>0</v>
      </c>
      <c r="J239" s="1">
        <f t="shared" si="104"/>
        <v>0</v>
      </c>
      <c r="K239" s="1">
        <f t="shared" si="104"/>
        <v>0</v>
      </c>
      <c r="L239" s="1">
        <f t="shared" si="104"/>
        <v>15604834.5</v>
      </c>
      <c r="M239" s="1">
        <f t="shared" si="104"/>
        <v>13938210</v>
      </c>
      <c r="N239" s="1">
        <f t="shared" si="104"/>
        <v>11596445.51</v>
      </c>
      <c r="O239" s="1">
        <f t="shared" si="104"/>
        <v>10840986.779999999</v>
      </c>
      <c r="P239" s="15" t="s">
        <v>179</v>
      </c>
      <c r="Q239" s="27" t="s">
        <v>180</v>
      </c>
      <c r="R239" s="12" t="s">
        <v>16</v>
      </c>
      <c r="S239" s="12" t="s">
        <v>16</v>
      </c>
      <c r="T239" s="12" t="s">
        <v>16</v>
      </c>
      <c r="U239" s="12" t="s">
        <v>16</v>
      </c>
      <c r="V239" s="12" t="s">
        <v>16</v>
      </c>
      <c r="W239" s="12">
        <v>100</v>
      </c>
      <c r="X239" s="12" t="s">
        <v>16</v>
      </c>
      <c r="Y239" s="12" t="s">
        <v>16</v>
      </c>
      <c r="Z239" s="12" t="s">
        <v>16</v>
      </c>
      <c r="AA239" s="12" t="s">
        <v>16</v>
      </c>
      <c r="AB239" s="12" t="s">
        <v>16</v>
      </c>
    </row>
    <row r="240" spans="1:28" ht="56.25">
      <c r="A240" s="13"/>
      <c r="B240" s="23"/>
      <c r="C240" s="13"/>
      <c r="D240" s="27"/>
      <c r="E240" s="20"/>
      <c r="F240" s="11" t="s">
        <v>26</v>
      </c>
      <c r="G240" s="1">
        <f t="shared" si="94"/>
        <v>2605440.62</v>
      </c>
      <c r="H240" s="1">
        <v>0</v>
      </c>
      <c r="I240" s="1">
        <v>0</v>
      </c>
      <c r="J240" s="1">
        <v>0</v>
      </c>
      <c r="K240" s="1">
        <v>0</v>
      </c>
      <c r="L240" s="1">
        <v>786658.5</v>
      </c>
      <c r="M240" s="1">
        <v>696910.5</v>
      </c>
      <c r="N240" s="1">
        <v>579822.28</v>
      </c>
      <c r="O240" s="1">
        <v>542049.34</v>
      </c>
      <c r="P240" s="95"/>
      <c r="Q240" s="95"/>
      <c r="R240" s="96"/>
      <c r="S240" s="96"/>
      <c r="T240" s="96"/>
      <c r="U240" s="96"/>
      <c r="V240" s="96"/>
      <c r="W240" s="96"/>
      <c r="X240" s="96"/>
      <c r="Y240" s="96"/>
      <c r="Z240" s="97"/>
      <c r="AA240" s="97"/>
      <c r="AB240" s="96"/>
    </row>
    <row r="241" spans="1:28" ht="123.75">
      <c r="A241" s="14"/>
      <c r="B241" s="24"/>
      <c r="C241" s="14"/>
      <c r="D241" s="27"/>
      <c r="E241" s="21"/>
      <c r="F241" s="11" t="s">
        <v>22</v>
      </c>
      <c r="G241" s="1">
        <f t="shared" si="94"/>
        <v>49375036.170000002</v>
      </c>
      <c r="H241" s="1">
        <v>0</v>
      </c>
      <c r="I241" s="1">
        <v>0</v>
      </c>
      <c r="J241" s="1">
        <v>0</v>
      </c>
      <c r="K241" s="1">
        <v>0</v>
      </c>
      <c r="L241" s="1">
        <v>14818176</v>
      </c>
      <c r="M241" s="1">
        <v>13241299.5</v>
      </c>
      <c r="N241" s="1">
        <v>11016623.23</v>
      </c>
      <c r="O241" s="1">
        <v>10298937.439999999</v>
      </c>
      <c r="P241" s="10" t="s">
        <v>181</v>
      </c>
      <c r="Q241" s="9" t="s">
        <v>113</v>
      </c>
      <c r="R241" s="9" t="s">
        <v>182</v>
      </c>
      <c r="S241" s="9" t="s">
        <v>182</v>
      </c>
      <c r="T241" s="9" t="s">
        <v>182</v>
      </c>
      <c r="U241" s="9" t="s">
        <v>182</v>
      </c>
      <c r="V241" s="9" t="s">
        <v>182</v>
      </c>
      <c r="W241" s="9">
        <v>1210</v>
      </c>
      <c r="X241" s="9">
        <v>1149</v>
      </c>
      <c r="Y241" s="9">
        <v>1149</v>
      </c>
      <c r="Z241" s="34"/>
      <c r="AA241" s="34"/>
      <c r="AB241" s="9">
        <v>1149</v>
      </c>
    </row>
    <row r="242" spans="1:28" ht="22.5">
      <c r="A242" s="12" t="s">
        <v>183</v>
      </c>
      <c r="B242" s="18" t="s">
        <v>184</v>
      </c>
      <c r="C242" s="12" t="s">
        <v>16</v>
      </c>
      <c r="D242" s="12" t="s">
        <v>16</v>
      </c>
      <c r="E242" s="19" t="s">
        <v>19</v>
      </c>
      <c r="F242" s="11" t="s">
        <v>20</v>
      </c>
      <c r="G242" s="1">
        <f t="shared" si="94"/>
        <v>1463862.49</v>
      </c>
      <c r="H242" s="1">
        <f>H243+H244</f>
        <v>795481.59</v>
      </c>
      <c r="I242" s="1">
        <f t="shared" ref="I242:O242" si="105">I243+I244</f>
        <v>0</v>
      </c>
      <c r="J242" s="1">
        <f t="shared" si="105"/>
        <v>668380.9</v>
      </c>
      <c r="K242" s="1">
        <f t="shared" si="105"/>
        <v>0</v>
      </c>
      <c r="L242" s="1">
        <f t="shared" si="105"/>
        <v>0</v>
      </c>
      <c r="M242" s="1">
        <f t="shared" si="105"/>
        <v>0</v>
      </c>
      <c r="N242" s="1">
        <f t="shared" si="105"/>
        <v>0</v>
      </c>
      <c r="O242" s="1">
        <f t="shared" si="105"/>
        <v>0</v>
      </c>
      <c r="P242" s="12" t="s">
        <v>16</v>
      </c>
      <c r="Q242" s="12" t="s">
        <v>16</v>
      </c>
      <c r="R242" s="12" t="s">
        <v>16</v>
      </c>
      <c r="S242" s="12" t="s">
        <v>16</v>
      </c>
      <c r="T242" s="12" t="s">
        <v>16</v>
      </c>
      <c r="U242" s="12" t="s">
        <v>16</v>
      </c>
      <c r="V242" s="12" t="s">
        <v>16</v>
      </c>
      <c r="W242" s="12" t="s">
        <v>16</v>
      </c>
      <c r="X242" s="12" t="s">
        <v>16</v>
      </c>
      <c r="Y242" s="12" t="s">
        <v>16</v>
      </c>
      <c r="Z242" s="34"/>
      <c r="AA242" s="34"/>
      <c r="AB242" s="12" t="s">
        <v>16</v>
      </c>
    </row>
    <row r="243" spans="1:28" ht="56.25">
      <c r="A243" s="13"/>
      <c r="B243" s="15"/>
      <c r="C243" s="13"/>
      <c r="D243" s="13"/>
      <c r="E243" s="20"/>
      <c r="F243" s="11" t="s">
        <v>26</v>
      </c>
      <c r="G243" s="1">
        <f t="shared" si="94"/>
        <v>65821.56</v>
      </c>
      <c r="H243" s="1">
        <f>H246</f>
        <v>14339.19</v>
      </c>
      <c r="I243" s="1">
        <v>0</v>
      </c>
      <c r="J243" s="1">
        <f>J246</f>
        <v>51482.37</v>
      </c>
      <c r="K243" s="1">
        <v>0</v>
      </c>
      <c r="L243" s="1">
        <v>0</v>
      </c>
      <c r="M243" s="1">
        <v>0</v>
      </c>
      <c r="N243" s="1">
        <v>0</v>
      </c>
      <c r="O243" s="1">
        <v>0</v>
      </c>
      <c r="P243" s="13"/>
      <c r="Q243" s="13"/>
      <c r="R243" s="13"/>
      <c r="S243" s="13"/>
      <c r="T243" s="13"/>
      <c r="U243" s="13"/>
      <c r="V243" s="13"/>
      <c r="W243" s="13"/>
      <c r="X243" s="13"/>
      <c r="Y243" s="13"/>
      <c r="Z243" s="34"/>
      <c r="AA243" s="34"/>
      <c r="AB243" s="13"/>
    </row>
    <row r="244" spans="1:28" ht="33.75">
      <c r="A244" s="14"/>
      <c r="B244" s="15"/>
      <c r="C244" s="14"/>
      <c r="D244" s="14"/>
      <c r="E244" s="21"/>
      <c r="F244" s="11" t="s">
        <v>22</v>
      </c>
      <c r="G244" s="1">
        <f t="shared" si="94"/>
        <v>1398040.9300000002</v>
      </c>
      <c r="H244" s="1">
        <f>H247</f>
        <v>781142.4</v>
      </c>
      <c r="I244" s="1">
        <v>0</v>
      </c>
      <c r="J244" s="1">
        <f>J247</f>
        <v>616898.53</v>
      </c>
      <c r="K244" s="1">
        <v>0</v>
      </c>
      <c r="L244" s="1">
        <v>0</v>
      </c>
      <c r="M244" s="1">
        <v>0</v>
      </c>
      <c r="N244" s="1">
        <v>0</v>
      </c>
      <c r="O244" s="1">
        <v>0</v>
      </c>
      <c r="P244" s="14"/>
      <c r="Q244" s="14"/>
      <c r="R244" s="14"/>
      <c r="S244" s="14"/>
      <c r="T244" s="14"/>
      <c r="U244" s="14"/>
      <c r="V244" s="14"/>
      <c r="W244" s="14"/>
      <c r="X244" s="14"/>
      <c r="Y244" s="14"/>
      <c r="Z244" s="34"/>
      <c r="AA244" s="34"/>
      <c r="AB244" s="14"/>
    </row>
    <row r="245" spans="1:28" ht="22.5">
      <c r="A245" s="12" t="s">
        <v>185</v>
      </c>
      <c r="B245" s="15" t="s">
        <v>186</v>
      </c>
      <c r="C245" s="12">
        <v>2020</v>
      </c>
      <c r="D245" s="27">
        <v>2027</v>
      </c>
      <c r="E245" s="16" t="s">
        <v>19</v>
      </c>
      <c r="F245" s="11" t="s">
        <v>20</v>
      </c>
      <c r="G245" s="1">
        <f t="shared" si="94"/>
        <v>1463862.49</v>
      </c>
      <c r="H245" s="1">
        <f>H246+H247</f>
        <v>795481.59</v>
      </c>
      <c r="I245" s="1">
        <f t="shared" ref="I245:O245" si="106">I246+I247</f>
        <v>0</v>
      </c>
      <c r="J245" s="1">
        <f t="shared" si="106"/>
        <v>668380.9</v>
      </c>
      <c r="K245" s="1">
        <f t="shared" si="106"/>
        <v>0</v>
      </c>
      <c r="L245" s="1">
        <f t="shared" si="106"/>
        <v>0</v>
      </c>
      <c r="M245" s="1">
        <f t="shared" si="106"/>
        <v>0</v>
      </c>
      <c r="N245" s="1">
        <f t="shared" si="106"/>
        <v>0</v>
      </c>
      <c r="O245" s="1">
        <f t="shared" si="106"/>
        <v>0</v>
      </c>
      <c r="P245" s="17" t="s">
        <v>187</v>
      </c>
      <c r="Q245" s="27" t="s">
        <v>188</v>
      </c>
      <c r="R245" s="27" t="s">
        <v>16</v>
      </c>
      <c r="S245" s="27">
        <v>5</v>
      </c>
      <c r="T245" s="27">
        <v>0</v>
      </c>
      <c r="U245" s="27">
        <v>0</v>
      </c>
      <c r="V245" s="27">
        <v>0</v>
      </c>
      <c r="W245" s="27">
        <v>0</v>
      </c>
      <c r="X245" s="27">
        <v>0</v>
      </c>
      <c r="Y245" s="27">
        <v>0</v>
      </c>
      <c r="Z245" s="34"/>
      <c r="AA245" s="34"/>
      <c r="AB245" s="27">
        <v>0</v>
      </c>
    </row>
    <row r="246" spans="1:28" ht="56.25">
      <c r="A246" s="13"/>
      <c r="B246" s="15"/>
      <c r="C246" s="13"/>
      <c r="D246" s="27"/>
      <c r="E246" s="16"/>
      <c r="F246" s="11" t="s">
        <v>26</v>
      </c>
      <c r="G246" s="1">
        <f t="shared" si="94"/>
        <v>65821.56</v>
      </c>
      <c r="H246" s="1">
        <v>14339.19</v>
      </c>
      <c r="I246" s="1">
        <v>0</v>
      </c>
      <c r="J246" s="1">
        <v>51482.37</v>
      </c>
      <c r="K246" s="1">
        <v>0</v>
      </c>
      <c r="L246" s="1">
        <v>0</v>
      </c>
      <c r="M246" s="1">
        <v>0</v>
      </c>
      <c r="N246" s="1">
        <v>0</v>
      </c>
      <c r="O246" s="1">
        <v>0</v>
      </c>
      <c r="P246" s="17"/>
      <c r="Q246" s="27"/>
      <c r="R246" s="27"/>
      <c r="S246" s="27"/>
      <c r="T246" s="27"/>
      <c r="U246" s="27"/>
      <c r="V246" s="27"/>
      <c r="W246" s="27"/>
      <c r="X246" s="27"/>
      <c r="Y246" s="27"/>
      <c r="Z246" s="34"/>
      <c r="AA246" s="34"/>
      <c r="AB246" s="27"/>
    </row>
    <row r="247" spans="1:28" ht="45">
      <c r="A247" s="14"/>
      <c r="B247" s="15"/>
      <c r="C247" s="14"/>
      <c r="D247" s="27"/>
      <c r="E247" s="16"/>
      <c r="F247" s="11" t="s">
        <v>22</v>
      </c>
      <c r="G247" s="1">
        <f t="shared" si="94"/>
        <v>1398040.9300000002</v>
      </c>
      <c r="H247" s="1">
        <v>781142.4</v>
      </c>
      <c r="I247" s="1">
        <v>0</v>
      </c>
      <c r="J247" s="1">
        <v>616898.53</v>
      </c>
      <c r="K247" s="1">
        <v>0</v>
      </c>
      <c r="L247" s="1">
        <v>0</v>
      </c>
      <c r="M247" s="1">
        <v>0</v>
      </c>
      <c r="N247" s="1">
        <v>0</v>
      </c>
      <c r="O247" s="1">
        <v>0</v>
      </c>
      <c r="P247" s="3" t="s">
        <v>189</v>
      </c>
      <c r="Q247" s="8" t="s">
        <v>188</v>
      </c>
      <c r="R247" s="7" t="s">
        <v>16</v>
      </c>
      <c r="S247" s="7">
        <v>21</v>
      </c>
      <c r="T247" s="7">
        <v>0</v>
      </c>
      <c r="U247" s="7">
        <v>0</v>
      </c>
      <c r="V247" s="7">
        <v>0</v>
      </c>
      <c r="W247" s="7">
        <v>0</v>
      </c>
      <c r="X247" s="7">
        <v>0</v>
      </c>
      <c r="Y247" s="7">
        <v>0</v>
      </c>
      <c r="Z247" s="34"/>
      <c r="AA247" s="34"/>
      <c r="AB247" s="7">
        <v>0</v>
      </c>
    </row>
    <row r="248" spans="1:28" ht="22.5">
      <c r="A248" s="12" t="s">
        <v>190</v>
      </c>
      <c r="B248" s="28" t="s">
        <v>191</v>
      </c>
      <c r="C248" s="12" t="s">
        <v>16</v>
      </c>
      <c r="D248" s="12" t="s">
        <v>16</v>
      </c>
      <c r="E248" s="19" t="s">
        <v>19</v>
      </c>
      <c r="F248" s="11" t="s">
        <v>20</v>
      </c>
      <c r="G248" s="1">
        <f t="shared" si="94"/>
        <v>4242424.24</v>
      </c>
      <c r="H248" s="1">
        <f>H249+H250</f>
        <v>0</v>
      </c>
      <c r="I248" s="1">
        <f t="shared" ref="I248:O248" si="107">I249+I250</f>
        <v>4242424.24</v>
      </c>
      <c r="J248" s="1">
        <f t="shared" si="107"/>
        <v>0</v>
      </c>
      <c r="K248" s="1">
        <f t="shared" si="107"/>
        <v>0</v>
      </c>
      <c r="L248" s="1">
        <f t="shared" si="107"/>
        <v>0</v>
      </c>
      <c r="M248" s="1">
        <f t="shared" si="107"/>
        <v>0</v>
      </c>
      <c r="N248" s="1">
        <f t="shared" si="107"/>
        <v>0</v>
      </c>
      <c r="O248" s="1">
        <f t="shared" si="107"/>
        <v>0</v>
      </c>
      <c r="P248" s="12" t="s">
        <v>16</v>
      </c>
      <c r="Q248" s="12" t="s">
        <v>16</v>
      </c>
      <c r="R248" s="12" t="s">
        <v>16</v>
      </c>
      <c r="S248" s="12" t="s">
        <v>16</v>
      </c>
      <c r="T248" s="12" t="s">
        <v>16</v>
      </c>
      <c r="U248" s="12" t="s">
        <v>16</v>
      </c>
      <c r="V248" s="12" t="s">
        <v>16</v>
      </c>
      <c r="W248" s="12" t="s">
        <v>16</v>
      </c>
      <c r="X248" s="12" t="s">
        <v>16</v>
      </c>
      <c r="Y248" s="12" t="s">
        <v>16</v>
      </c>
      <c r="Z248" s="34"/>
      <c r="AA248" s="34"/>
      <c r="AB248" s="12" t="s">
        <v>16</v>
      </c>
    </row>
    <row r="249" spans="1:28" ht="56.25">
      <c r="A249" s="13"/>
      <c r="B249" s="29"/>
      <c r="C249" s="13"/>
      <c r="D249" s="13"/>
      <c r="E249" s="20"/>
      <c r="F249" s="11" t="s">
        <v>26</v>
      </c>
      <c r="G249" s="1">
        <f t="shared" si="94"/>
        <v>42424.24</v>
      </c>
      <c r="H249" s="1">
        <f>H252</f>
        <v>0</v>
      </c>
      <c r="I249" s="1">
        <f>I252</f>
        <v>42424.24</v>
      </c>
      <c r="J249" s="1">
        <f t="shared" ref="J249:O250" si="108">J252</f>
        <v>0</v>
      </c>
      <c r="K249" s="1">
        <f t="shared" si="108"/>
        <v>0</v>
      </c>
      <c r="L249" s="1">
        <f t="shared" si="108"/>
        <v>0</v>
      </c>
      <c r="M249" s="1">
        <f t="shared" si="108"/>
        <v>0</v>
      </c>
      <c r="N249" s="1">
        <f t="shared" si="108"/>
        <v>0</v>
      </c>
      <c r="O249" s="1">
        <f t="shared" si="108"/>
        <v>0</v>
      </c>
      <c r="P249" s="13"/>
      <c r="Q249" s="13"/>
      <c r="R249" s="13"/>
      <c r="S249" s="13"/>
      <c r="T249" s="13"/>
      <c r="U249" s="13"/>
      <c r="V249" s="13"/>
      <c r="W249" s="13"/>
      <c r="X249" s="13"/>
      <c r="Y249" s="13"/>
      <c r="Z249" s="34"/>
      <c r="AA249" s="34"/>
      <c r="AB249" s="13"/>
    </row>
    <row r="250" spans="1:28" ht="33.75">
      <c r="A250" s="14"/>
      <c r="B250" s="30"/>
      <c r="C250" s="14"/>
      <c r="D250" s="14"/>
      <c r="E250" s="21"/>
      <c r="F250" s="11" t="s">
        <v>22</v>
      </c>
      <c r="G250" s="1">
        <f t="shared" si="94"/>
        <v>4200000</v>
      </c>
      <c r="H250" s="1">
        <f>H253</f>
        <v>0</v>
      </c>
      <c r="I250" s="1">
        <f>I253</f>
        <v>4200000</v>
      </c>
      <c r="J250" s="1">
        <f t="shared" si="108"/>
        <v>0</v>
      </c>
      <c r="K250" s="1">
        <f t="shared" si="108"/>
        <v>0</v>
      </c>
      <c r="L250" s="1">
        <f t="shared" si="108"/>
        <v>0</v>
      </c>
      <c r="M250" s="1">
        <f t="shared" si="108"/>
        <v>0</v>
      </c>
      <c r="N250" s="1">
        <f t="shared" si="108"/>
        <v>0</v>
      </c>
      <c r="O250" s="1">
        <f t="shared" si="108"/>
        <v>0</v>
      </c>
      <c r="P250" s="14"/>
      <c r="Q250" s="14"/>
      <c r="R250" s="14"/>
      <c r="S250" s="14"/>
      <c r="T250" s="14"/>
      <c r="U250" s="14"/>
      <c r="V250" s="14"/>
      <c r="W250" s="14"/>
      <c r="X250" s="14"/>
      <c r="Y250" s="14"/>
      <c r="Z250" s="34"/>
      <c r="AA250" s="34"/>
      <c r="AB250" s="14"/>
    </row>
    <row r="251" spans="1:28" ht="22.5">
      <c r="A251" s="12" t="s">
        <v>192</v>
      </c>
      <c r="B251" s="22" t="s">
        <v>193</v>
      </c>
      <c r="C251" s="12">
        <v>2020</v>
      </c>
      <c r="D251" s="27">
        <v>2027</v>
      </c>
      <c r="E251" s="19" t="s">
        <v>19</v>
      </c>
      <c r="F251" s="11" t="s">
        <v>20</v>
      </c>
      <c r="G251" s="1">
        <f t="shared" si="94"/>
        <v>4242424.24</v>
      </c>
      <c r="H251" s="1">
        <f>H252+H253</f>
        <v>0</v>
      </c>
      <c r="I251" s="1">
        <f t="shared" ref="I251:O251" si="109">I252+I253</f>
        <v>4242424.24</v>
      </c>
      <c r="J251" s="1">
        <f t="shared" si="109"/>
        <v>0</v>
      </c>
      <c r="K251" s="1">
        <f t="shared" si="109"/>
        <v>0</v>
      </c>
      <c r="L251" s="1">
        <f t="shared" si="109"/>
        <v>0</v>
      </c>
      <c r="M251" s="1">
        <f t="shared" si="109"/>
        <v>0</v>
      </c>
      <c r="N251" s="1">
        <f t="shared" si="109"/>
        <v>0</v>
      </c>
      <c r="O251" s="1">
        <f t="shared" si="109"/>
        <v>0</v>
      </c>
      <c r="P251" s="25" t="s">
        <v>194</v>
      </c>
      <c r="Q251" s="25" t="s">
        <v>195</v>
      </c>
      <c r="R251" s="25" t="s">
        <v>16</v>
      </c>
      <c r="S251" s="12">
        <v>0</v>
      </c>
      <c r="T251" s="12">
        <v>61</v>
      </c>
      <c r="U251" s="12">
        <v>0</v>
      </c>
      <c r="V251" s="12">
        <v>0</v>
      </c>
      <c r="W251" s="12">
        <v>0</v>
      </c>
      <c r="X251" s="12">
        <v>0</v>
      </c>
      <c r="Y251" s="12">
        <v>0</v>
      </c>
      <c r="Z251" s="34"/>
      <c r="AA251" s="34"/>
      <c r="AB251" s="12">
        <v>0</v>
      </c>
    </row>
    <row r="252" spans="1:28" ht="56.25">
      <c r="A252" s="13"/>
      <c r="B252" s="23"/>
      <c r="C252" s="13"/>
      <c r="D252" s="27"/>
      <c r="E252" s="20"/>
      <c r="F252" s="11" t="s">
        <v>26</v>
      </c>
      <c r="G252" s="1">
        <f t="shared" si="94"/>
        <v>42424.24</v>
      </c>
      <c r="H252" s="1">
        <v>0</v>
      </c>
      <c r="I252" s="1">
        <v>42424.24</v>
      </c>
      <c r="J252" s="1">
        <v>0</v>
      </c>
      <c r="K252" s="1">
        <v>0</v>
      </c>
      <c r="L252" s="1">
        <v>0</v>
      </c>
      <c r="M252" s="1">
        <v>0</v>
      </c>
      <c r="N252" s="1">
        <v>0</v>
      </c>
      <c r="O252" s="1">
        <v>0</v>
      </c>
      <c r="P252" s="26"/>
      <c r="Q252" s="26"/>
      <c r="R252" s="26"/>
      <c r="S252" s="13"/>
      <c r="T252" s="13"/>
      <c r="U252" s="13"/>
      <c r="V252" s="13"/>
      <c r="W252" s="13"/>
      <c r="X252" s="13"/>
      <c r="Y252" s="13"/>
      <c r="Z252" s="34"/>
      <c r="AA252" s="34"/>
      <c r="AB252" s="13"/>
    </row>
    <row r="253" spans="1:28" ht="33.75">
      <c r="A253" s="14"/>
      <c r="B253" s="24"/>
      <c r="C253" s="14"/>
      <c r="D253" s="27"/>
      <c r="E253" s="21"/>
      <c r="F253" s="11" t="s">
        <v>22</v>
      </c>
      <c r="G253" s="1">
        <f t="shared" si="94"/>
        <v>4200000</v>
      </c>
      <c r="H253" s="1">
        <v>0</v>
      </c>
      <c r="I253" s="1">
        <v>4200000</v>
      </c>
      <c r="J253" s="1">
        <v>0</v>
      </c>
      <c r="K253" s="1">
        <v>0</v>
      </c>
      <c r="L253" s="1">
        <v>0</v>
      </c>
      <c r="M253" s="1">
        <v>0</v>
      </c>
      <c r="N253" s="1">
        <v>0</v>
      </c>
      <c r="O253" s="1">
        <v>0</v>
      </c>
      <c r="P253" s="90"/>
      <c r="Q253" s="90" t="s">
        <v>195</v>
      </c>
      <c r="R253" s="90" t="s">
        <v>16</v>
      </c>
      <c r="S253" s="98">
        <v>0</v>
      </c>
      <c r="T253" s="98">
        <v>61</v>
      </c>
      <c r="U253" s="98">
        <v>0</v>
      </c>
      <c r="V253" s="98">
        <v>0</v>
      </c>
      <c r="W253" s="98">
        <v>0</v>
      </c>
      <c r="X253" s="98">
        <v>0</v>
      </c>
      <c r="Y253" s="98">
        <v>0</v>
      </c>
      <c r="Z253" s="34"/>
      <c r="AA253" s="34"/>
      <c r="AB253" s="98">
        <v>0</v>
      </c>
    </row>
    <row r="254" spans="1:28" ht="22.5">
      <c r="A254" s="12" t="s">
        <v>196</v>
      </c>
      <c r="B254" s="28" t="s">
        <v>197</v>
      </c>
      <c r="C254" s="12" t="s">
        <v>16</v>
      </c>
      <c r="D254" s="12" t="s">
        <v>16</v>
      </c>
      <c r="E254" s="19" t="s">
        <v>19</v>
      </c>
      <c r="F254" s="11" t="s">
        <v>20</v>
      </c>
      <c r="G254" s="1">
        <f t="shared" si="94"/>
        <v>2004658.0699999998</v>
      </c>
      <c r="H254" s="1">
        <f>H255+H256</f>
        <v>0</v>
      </c>
      <c r="I254" s="1">
        <f t="shared" ref="I254:O254" si="110">I255+I256</f>
        <v>0</v>
      </c>
      <c r="J254" s="1">
        <f t="shared" si="110"/>
        <v>488727.28</v>
      </c>
      <c r="K254" s="1">
        <f t="shared" si="110"/>
        <v>43172.73</v>
      </c>
      <c r="L254" s="1">
        <f t="shared" si="110"/>
        <v>490231.8</v>
      </c>
      <c r="M254" s="1">
        <f t="shared" si="110"/>
        <v>950855.46000000008</v>
      </c>
      <c r="N254" s="1">
        <f t="shared" si="110"/>
        <v>15835.4</v>
      </c>
      <c r="O254" s="1">
        <f t="shared" si="110"/>
        <v>15835.4</v>
      </c>
      <c r="P254" s="12" t="s">
        <v>16</v>
      </c>
      <c r="Q254" s="12" t="s">
        <v>16</v>
      </c>
      <c r="R254" s="12" t="s">
        <v>16</v>
      </c>
      <c r="S254" s="12" t="s">
        <v>16</v>
      </c>
      <c r="T254" s="12" t="s">
        <v>16</v>
      </c>
      <c r="U254" s="12" t="s">
        <v>16</v>
      </c>
      <c r="V254" s="12" t="s">
        <v>16</v>
      </c>
      <c r="W254" s="12" t="s">
        <v>16</v>
      </c>
      <c r="X254" s="12" t="s">
        <v>16</v>
      </c>
      <c r="Y254" s="12" t="s">
        <v>16</v>
      </c>
      <c r="Z254" s="34"/>
      <c r="AA254" s="34"/>
      <c r="AB254" s="12" t="s">
        <v>16</v>
      </c>
    </row>
    <row r="255" spans="1:28" ht="56.25">
      <c r="A255" s="13"/>
      <c r="B255" s="29"/>
      <c r="C255" s="13"/>
      <c r="D255" s="13"/>
      <c r="E255" s="20"/>
      <c r="F255" s="11" t="s">
        <v>26</v>
      </c>
      <c r="G255" s="1">
        <f t="shared" si="94"/>
        <v>57727.53</v>
      </c>
      <c r="H255" s="1">
        <f>H258+H261</f>
        <v>0</v>
      </c>
      <c r="I255" s="1">
        <f t="shared" ref="I255:O256" si="111">I258+I261</f>
        <v>0</v>
      </c>
      <c r="J255" s="1">
        <f t="shared" si="111"/>
        <v>4887.28</v>
      </c>
      <c r="K255" s="1">
        <f t="shared" si="111"/>
        <v>431.73</v>
      </c>
      <c r="L255" s="1">
        <f t="shared" si="111"/>
        <v>4902.32</v>
      </c>
      <c r="M255" s="1">
        <f t="shared" si="111"/>
        <v>15835.4</v>
      </c>
      <c r="N255" s="1">
        <f t="shared" si="111"/>
        <v>15835.4</v>
      </c>
      <c r="O255" s="1">
        <f t="shared" si="111"/>
        <v>15835.4</v>
      </c>
      <c r="P255" s="13"/>
      <c r="Q255" s="13"/>
      <c r="R255" s="13"/>
      <c r="S255" s="13"/>
      <c r="T255" s="13"/>
      <c r="U255" s="13"/>
      <c r="V255" s="13"/>
      <c r="W255" s="13"/>
      <c r="X255" s="13"/>
      <c r="Y255" s="13"/>
      <c r="Z255" s="34"/>
      <c r="AA255" s="34"/>
      <c r="AB255" s="13"/>
    </row>
    <row r="256" spans="1:28" ht="33.75">
      <c r="A256" s="14"/>
      <c r="B256" s="30"/>
      <c r="C256" s="14"/>
      <c r="D256" s="14"/>
      <c r="E256" s="21"/>
      <c r="F256" s="11" t="s">
        <v>22</v>
      </c>
      <c r="G256" s="1">
        <f t="shared" si="94"/>
        <v>1946930.54</v>
      </c>
      <c r="H256" s="1">
        <f>H259+H262</f>
        <v>0</v>
      </c>
      <c r="I256" s="1">
        <f t="shared" si="111"/>
        <v>0</v>
      </c>
      <c r="J256" s="1">
        <f t="shared" si="111"/>
        <v>483840</v>
      </c>
      <c r="K256" s="1">
        <f t="shared" si="111"/>
        <v>42741</v>
      </c>
      <c r="L256" s="1">
        <f t="shared" si="111"/>
        <v>485329.48</v>
      </c>
      <c r="M256" s="1">
        <f t="shared" si="111"/>
        <v>935020.06</v>
      </c>
      <c r="N256" s="1">
        <f t="shared" si="111"/>
        <v>0</v>
      </c>
      <c r="O256" s="1">
        <f t="shared" si="111"/>
        <v>0</v>
      </c>
      <c r="P256" s="14"/>
      <c r="Q256" s="14"/>
      <c r="R256" s="14"/>
      <c r="S256" s="14"/>
      <c r="T256" s="14"/>
      <c r="U256" s="14"/>
      <c r="V256" s="14"/>
      <c r="W256" s="14"/>
      <c r="X256" s="14"/>
      <c r="Y256" s="14"/>
      <c r="Z256" s="34"/>
      <c r="AA256" s="34"/>
      <c r="AB256" s="14"/>
    </row>
    <row r="257" spans="1:28" ht="22.5">
      <c r="A257" s="12" t="s">
        <v>198</v>
      </c>
      <c r="B257" s="22" t="s">
        <v>199</v>
      </c>
      <c r="C257" s="12">
        <v>2020</v>
      </c>
      <c r="D257" s="27">
        <v>2027</v>
      </c>
      <c r="E257" s="19" t="s">
        <v>19</v>
      </c>
      <c r="F257" s="11" t="s">
        <v>20</v>
      </c>
      <c r="G257" s="1">
        <f t="shared" si="94"/>
        <v>531900.01</v>
      </c>
      <c r="H257" s="1">
        <f>H258+H259</f>
        <v>0</v>
      </c>
      <c r="I257" s="1">
        <f t="shared" ref="I257:O257" si="112">I258+I259</f>
        <v>0</v>
      </c>
      <c r="J257" s="1">
        <f t="shared" si="112"/>
        <v>488727.28</v>
      </c>
      <c r="K257" s="1">
        <f t="shared" si="112"/>
        <v>43172.73</v>
      </c>
      <c r="L257" s="1">
        <f t="shared" si="112"/>
        <v>0</v>
      </c>
      <c r="M257" s="1">
        <f t="shared" si="112"/>
        <v>0</v>
      </c>
      <c r="N257" s="1">
        <f t="shared" si="112"/>
        <v>0</v>
      </c>
      <c r="O257" s="1">
        <f t="shared" si="112"/>
        <v>0</v>
      </c>
      <c r="P257" s="31" t="s">
        <v>200</v>
      </c>
      <c r="Q257" s="31" t="s">
        <v>25</v>
      </c>
      <c r="R257" s="31" t="s">
        <v>16</v>
      </c>
      <c r="S257" s="31" t="s">
        <v>16</v>
      </c>
      <c r="T257" s="31" t="s">
        <v>16</v>
      </c>
      <c r="U257" s="31">
        <v>100</v>
      </c>
      <c r="V257" s="12">
        <v>100</v>
      </c>
      <c r="W257" s="31" t="s">
        <v>16</v>
      </c>
      <c r="X257" s="31" t="s">
        <v>16</v>
      </c>
      <c r="Y257" s="31" t="s">
        <v>16</v>
      </c>
      <c r="Z257" s="34"/>
      <c r="AA257" s="34"/>
      <c r="AB257" s="31" t="s">
        <v>16</v>
      </c>
    </row>
    <row r="258" spans="1:28" ht="56.25">
      <c r="A258" s="13"/>
      <c r="B258" s="23"/>
      <c r="C258" s="13"/>
      <c r="D258" s="27"/>
      <c r="E258" s="20"/>
      <c r="F258" s="11" t="s">
        <v>26</v>
      </c>
      <c r="G258" s="1">
        <f t="shared" si="94"/>
        <v>5319.01</v>
      </c>
      <c r="H258" s="1">
        <v>0</v>
      </c>
      <c r="I258" s="1">
        <v>0</v>
      </c>
      <c r="J258" s="1">
        <v>4887.28</v>
      </c>
      <c r="K258" s="1">
        <v>431.73</v>
      </c>
      <c r="L258" s="1">
        <v>0</v>
      </c>
      <c r="M258" s="1">
        <v>0</v>
      </c>
      <c r="N258" s="1">
        <v>0</v>
      </c>
      <c r="O258" s="1">
        <v>0</v>
      </c>
      <c r="P258" s="32"/>
      <c r="Q258" s="32"/>
      <c r="R258" s="32"/>
      <c r="S258" s="32"/>
      <c r="T258" s="32"/>
      <c r="U258" s="32"/>
      <c r="V258" s="13"/>
      <c r="W258" s="32"/>
      <c r="X258" s="32"/>
      <c r="Y258" s="32"/>
      <c r="Z258" s="34"/>
      <c r="AA258" s="34"/>
      <c r="AB258" s="32"/>
    </row>
    <row r="259" spans="1:28" ht="348.75">
      <c r="A259" s="14"/>
      <c r="B259" s="24"/>
      <c r="C259" s="14"/>
      <c r="D259" s="27"/>
      <c r="E259" s="21"/>
      <c r="F259" s="11" t="s">
        <v>22</v>
      </c>
      <c r="G259" s="1">
        <f t="shared" si="94"/>
        <v>526581</v>
      </c>
      <c r="H259" s="1">
        <v>0</v>
      </c>
      <c r="I259" s="1">
        <v>0</v>
      </c>
      <c r="J259" s="1">
        <v>483840</v>
      </c>
      <c r="K259" s="1">
        <v>42741</v>
      </c>
      <c r="L259" s="1">
        <v>0</v>
      </c>
      <c r="M259" s="1">
        <v>0</v>
      </c>
      <c r="N259" s="1">
        <v>0</v>
      </c>
      <c r="O259" s="1">
        <v>0</v>
      </c>
      <c r="P259" s="1" t="s">
        <v>201</v>
      </c>
      <c r="Q259" s="1" t="s">
        <v>25</v>
      </c>
      <c r="R259" s="1" t="s">
        <v>16</v>
      </c>
      <c r="S259" s="1" t="s">
        <v>16</v>
      </c>
      <c r="T259" s="1" t="s">
        <v>16</v>
      </c>
      <c r="U259" s="1" t="s">
        <v>16</v>
      </c>
      <c r="V259" s="14">
        <v>100</v>
      </c>
      <c r="W259" s="1" t="s">
        <v>16</v>
      </c>
      <c r="X259" s="1" t="s">
        <v>16</v>
      </c>
      <c r="Y259" s="1" t="s">
        <v>16</v>
      </c>
      <c r="Z259" s="34"/>
      <c r="AA259" s="34"/>
      <c r="AB259" s="1" t="s">
        <v>16</v>
      </c>
    </row>
    <row r="260" spans="1:28" ht="22.5">
      <c r="A260" s="12" t="s">
        <v>202</v>
      </c>
      <c r="B260" s="22" t="s">
        <v>203</v>
      </c>
      <c r="C260" s="12">
        <v>2020</v>
      </c>
      <c r="D260" s="27">
        <v>2027</v>
      </c>
      <c r="E260" s="19" t="s">
        <v>19</v>
      </c>
      <c r="F260" s="11" t="s">
        <v>20</v>
      </c>
      <c r="G260" s="1">
        <f t="shared" si="94"/>
        <v>1472758.0599999998</v>
      </c>
      <c r="H260" s="1">
        <f>H261+H262</f>
        <v>0</v>
      </c>
      <c r="I260" s="1">
        <f t="shared" ref="I260:O260" si="113">I261+I262</f>
        <v>0</v>
      </c>
      <c r="J260" s="1">
        <f>J261+J262</f>
        <v>0</v>
      </c>
      <c r="K260" s="1">
        <f t="shared" si="113"/>
        <v>0</v>
      </c>
      <c r="L260" s="1">
        <f t="shared" si="113"/>
        <v>490231.8</v>
      </c>
      <c r="M260" s="1">
        <f t="shared" si="113"/>
        <v>950855.46000000008</v>
      </c>
      <c r="N260" s="1">
        <f t="shared" si="113"/>
        <v>15835.4</v>
      </c>
      <c r="O260" s="1">
        <f t="shared" si="113"/>
        <v>15835.4</v>
      </c>
      <c r="P260" s="25" t="s">
        <v>204</v>
      </c>
      <c r="Q260" s="25" t="s">
        <v>25</v>
      </c>
      <c r="R260" s="25" t="s">
        <v>16</v>
      </c>
      <c r="S260" s="12" t="s">
        <v>16</v>
      </c>
      <c r="T260" s="12" t="s">
        <v>16</v>
      </c>
      <c r="U260" s="12" t="s">
        <v>16</v>
      </c>
      <c r="V260" s="12" t="s">
        <v>16</v>
      </c>
      <c r="W260" s="12">
        <v>100</v>
      </c>
      <c r="X260" s="12" t="s">
        <v>16</v>
      </c>
      <c r="Y260" s="12" t="s">
        <v>16</v>
      </c>
      <c r="Z260" s="34"/>
      <c r="AA260" s="34"/>
      <c r="AB260" s="12" t="s">
        <v>16</v>
      </c>
    </row>
    <row r="261" spans="1:28" ht="56.25">
      <c r="A261" s="13"/>
      <c r="B261" s="23"/>
      <c r="C261" s="13"/>
      <c r="D261" s="27"/>
      <c r="E261" s="20"/>
      <c r="F261" s="11" t="s">
        <v>26</v>
      </c>
      <c r="G261" s="1">
        <f t="shared" si="94"/>
        <v>52408.520000000004</v>
      </c>
      <c r="H261" s="1">
        <v>0</v>
      </c>
      <c r="I261" s="1">
        <v>0</v>
      </c>
      <c r="J261" s="1">
        <v>0</v>
      </c>
      <c r="K261" s="1">
        <v>0</v>
      </c>
      <c r="L261" s="1">
        <v>4902.32</v>
      </c>
      <c r="M261" s="1">
        <v>15835.4</v>
      </c>
      <c r="N261" s="1">
        <v>15835.4</v>
      </c>
      <c r="O261" s="1">
        <v>15835.4</v>
      </c>
      <c r="P261" s="26"/>
      <c r="Q261" s="26"/>
      <c r="R261" s="26"/>
      <c r="S261" s="13"/>
      <c r="T261" s="13"/>
      <c r="U261" s="13"/>
      <c r="V261" s="13"/>
      <c r="W261" s="13"/>
      <c r="X261" s="13"/>
      <c r="Y261" s="13"/>
      <c r="Z261" s="34"/>
      <c r="AA261" s="34"/>
      <c r="AB261" s="13"/>
    </row>
    <row r="262" spans="1:28" ht="33.75">
      <c r="A262" s="14"/>
      <c r="B262" s="24"/>
      <c r="C262" s="14"/>
      <c r="D262" s="27"/>
      <c r="E262" s="21"/>
      <c r="F262" s="11" t="s">
        <v>22</v>
      </c>
      <c r="G262" s="1">
        <f t="shared" si="94"/>
        <v>1420349.54</v>
      </c>
      <c r="H262" s="1">
        <v>0</v>
      </c>
      <c r="I262" s="1">
        <v>0</v>
      </c>
      <c r="J262" s="1">
        <v>0</v>
      </c>
      <c r="K262" s="1">
        <v>0</v>
      </c>
      <c r="L262" s="1">
        <v>485329.48</v>
      </c>
      <c r="M262" s="1">
        <v>935020.06</v>
      </c>
      <c r="N262" s="1">
        <v>0</v>
      </c>
      <c r="O262" s="1">
        <v>0</v>
      </c>
      <c r="P262" s="33"/>
      <c r="Q262" s="33"/>
      <c r="R262" s="33"/>
      <c r="S262" s="14"/>
      <c r="T262" s="14"/>
      <c r="U262" s="14"/>
      <c r="V262" s="14"/>
      <c r="W262" s="14"/>
      <c r="X262" s="14"/>
      <c r="Y262" s="14"/>
      <c r="Z262" s="34"/>
      <c r="AA262" s="34"/>
      <c r="AB262" s="14"/>
    </row>
    <row r="263" spans="1:28" ht="22.5">
      <c r="A263" s="12" t="s">
        <v>205</v>
      </c>
      <c r="B263" s="28" t="s">
        <v>206</v>
      </c>
      <c r="C263" s="12" t="s">
        <v>16</v>
      </c>
      <c r="D263" s="12" t="s">
        <v>16</v>
      </c>
      <c r="E263" s="19" t="s">
        <v>19</v>
      </c>
      <c r="F263" s="11" t="s">
        <v>20</v>
      </c>
      <c r="G263" s="1">
        <f t="shared" si="94"/>
        <v>1231328.4000000001</v>
      </c>
      <c r="H263" s="1">
        <f>H264+H265</f>
        <v>0</v>
      </c>
      <c r="I263" s="1">
        <f t="shared" ref="I263:O263" si="114">I264+I265</f>
        <v>0</v>
      </c>
      <c r="J263" s="1">
        <f t="shared" si="114"/>
        <v>1231328.4000000001</v>
      </c>
      <c r="K263" s="1">
        <f t="shared" si="114"/>
        <v>0</v>
      </c>
      <c r="L263" s="1">
        <f t="shared" si="114"/>
        <v>0</v>
      </c>
      <c r="M263" s="1">
        <f t="shared" si="114"/>
        <v>0</v>
      </c>
      <c r="N263" s="1">
        <f t="shared" si="114"/>
        <v>0</v>
      </c>
      <c r="O263" s="1">
        <f t="shared" si="114"/>
        <v>0</v>
      </c>
      <c r="P263" s="12" t="s">
        <v>16</v>
      </c>
      <c r="Q263" s="12" t="s">
        <v>16</v>
      </c>
      <c r="R263" s="12" t="s">
        <v>16</v>
      </c>
      <c r="S263" s="12" t="s">
        <v>16</v>
      </c>
      <c r="T263" s="12" t="s">
        <v>16</v>
      </c>
      <c r="U263" s="12" t="s">
        <v>16</v>
      </c>
      <c r="V263" s="12" t="s">
        <v>16</v>
      </c>
      <c r="W263" s="12" t="s">
        <v>16</v>
      </c>
      <c r="X263" s="12" t="s">
        <v>16</v>
      </c>
      <c r="Y263" s="12" t="s">
        <v>16</v>
      </c>
      <c r="Z263" s="34"/>
      <c r="AA263" s="34"/>
      <c r="AB263" s="12" t="s">
        <v>16</v>
      </c>
    </row>
    <row r="264" spans="1:28" ht="56.25">
      <c r="A264" s="13"/>
      <c r="B264" s="29"/>
      <c r="C264" s="13"/>
      <c r="D264" s="13"/>
      <c r="E264" s="20"/>
      <c r="F264" s="11" t="s">
        <v>26</v>
      </c>
      <c r="G264" s="1">
        <f t="shared" si="94"/>
        <v>12313.28</v>
      </c>
      <c r="H264" s="1">
        <f t="shared" ref="H264:O265" si="115">H267</f>
        <v>0</v>
      </c>
      <c r="I264" s="1">
        <f t="shared" si="115"/>
        <v>0</v>
      </c>
      <c r="J264" s="1">
        <f t="shared" si="115"/>
        <v>12313.28</v>
      </c>
      <c r="K264" s="1">
        <f t="shared" si="115"/>
        <v>0</v>
      </c>
      <c r="L264" s="1">
        <f t="shared" si="115"/>
        <v>0</v>
      </c>
      <c r="M264" s="1">
        <f t="shared" si="115"/>
        <v>0</v>
      </c>
      <c r="N264" s="1">
        <f t="shared" si="115"/>
        <v>0</v>
      </c>
      <c r="O264" s="1">
        <f t="shared" si="115"/>
        <v>0</v>
      </c>
      <c r="P264" s="13"/>
      <c r="Q264" s="13"/>
      <c r="R264" s="13"/>
      <c r="S264" s="13"/>
      <c r="T264" s="13"/>
      <c r="U264" s="13"/>
      <c r="V264" s="13"/>
      <c r="W264" s="13"/>
      <c r="X264" s="13"/>
      <c r="Y264" s="13"/>
      <c r="Z264" s="34"/>
      <c r="AA264" s="34"/>
      <c r="AB264" s="13"/>
    </row>
    <row r="265" spans="1:28" ht="33.75">
      <c r="A265" s="14"/>
      <c r="B265" s="30"/>
      <c r="C265" s="14"/>
      <c r="D265" s="14"/>
      <c r="E265" s="21"/>
      <c r="F265" s="11" t="s">
        <v>22</v>
      </c>
      <c r="G265" s="1">
        <f t="shared" si="94"/>
        <v>1219015.1200000001</v>
      </c>
      <c r="H265" s="1">
        <f t="shared" si="115"/>
        <v>0</v>
      </c>
      <c r="I265" s="1">
        <f t="shared" si="115"/>
        <v>0</v>
      </c>
      <c r="J265" s="1">
        <f t="shared" si="115"/>
        <v>1219015.1200000001</v>
      </c>
      <c r="K265" s="1">
        <f t="shared" si="115"/>
        <v>0</v>
      </c>
      <c r="L265" s="1">
        <f t="shared" si="115"/>
        <v>0</v>
      </c>
      <c r="M265" s="1">
        <f t="shared" si="115"/>
        <v>0</v>
      </c>
      <c r="N265" s="1">
        <f t="shared" si="115"/>
        <v>0</v>
      </c>
      <c r="O265" s="1">
        <f t="shared" si="115"/>
        <v>0</v>
      </c>
      <c r="P265" s="14"/>
      <c r="Q265" s="14"/>
      <c r="R265" s="14"/>
      <c r="S265" s="14"/>
      <c r="T265" s="14"/>
      <c r="U265" s="14"/>
      <c r="V265" s="14"/>
      <c r="W265" s="14"/>
      <c r="X265" s="14"/>
      <c r="Y265" s="14"/>
      <c r="Z265" s="34"/>
      <c r="AA265" s="34"/>
      <c r="AB265" s="14"/>
    </row>
    <row r="266" spans="1:28" ht="22.5">
      <c r="A266" s="12" t="s">
        <v>207</v>
      </c>
      <c r="B266" s="22" t="s">
        <v>208</v>
      </c>
      <c r="C266" s="12">
        <v>2020</v>
      </c>
      <c r="D266" s="27">
        <v>2027</v>
      </c>
      <c r="E266" s="19" t="s">
        <v>19</v>
      </c>
      <c r="F266" s="11" t="s">
        <v>20</v>
      </c>
      <c r="G266" s="1">
        <f t="shared" si="94"/>
        <v>1231328.4000000001</v>
      </c>
      <c r="H266" s="1">
        <f>H267+H268</f>
        <v>0</v>
      </c>
      <c r="I266" s="1">
        <f t="shared" ref="I266:O266" si="116">I267+I268</f>
        <v>0</v>
      </c>
      <c r="J266" s="1">
        <f t="shared" si="116"/>
        <v>1231328.4000000001</v>
      </c>
      <c r="K266" s="1">
        <f t="shared" si="116"/>
        <v>0</v>
      </c>
      <c r="L266" s="1">
        <f t="shared" si="116"/>
        <v>0</v>
      </c>
      <c r="M266" s="1">
        <f t="shared" si="116"/>
        <v>0</v>
      </c>
      <c r="N266" s="1">
        <f t="shared" si="116"/>
        <v>0</v>
      </c>
      <c r="O266" s="1">
        <f t="shared" si="116"/>
        <v>0</v>
      </c>
      <c r="P266" s="25" t="s">
        <v>209</v>
      </c>
      <c r="Q266" s="12" t="s">
        <v>101</v>
      </c>
      <c r="R266" s="12">
        <v>7</v>
      </c>
      <c r="S266" s="12" t="s">
        <v>16</v>
      </c>
      <c r="T266" s="12" t="s">
        <v>16</v>
      </c>
      <c r="U266" s="12">
        <v>7</v>
      </c>
      <c r="V266" s="12" t="s">
        <v>16</v>
      </c>
      <c r="W266" s="12" t="s">
        <v>16</v>
      </c>
      <c r="X266" s="12" t="s">
        <v>16</v>
      </c>
      <c r="Y266" s="12" t="s">
        <v>16</v>
      </c>
      <c r="Z266" s="34"/>
      <c r="AA266" s="34"/>
      <c r="AB266" s="12" t="s">
        <v>16</v>
      </c>
    </row>
    <row r="267" spans="1:28" ht="56.25">
      <c r="A267" s="13"/>
      <c r="B267" s="23"/>
      <c r="C267" s="13"/>
      <c r="D267" s="27"/>
      <c r="E267" s="20"/>
      <c r="F267" s="11" t="s">
        <v>26</v>
      </c>
      <c r="G267" s="1">
        <f t="shared" si="94"/>
        <v>12313.28</v>
      </c>
      <c r="H267" s="1">
        <v>0</v>
      </c>
      <c r="I267" s="1">
        <v>0</v>
      </c>
      <c r="J267" s="1">
        <v>12313.28</v>
      </c>
      <c r="K267" s="1">
        <v>0</v>
      </c>
      <c r="L267" s="1">
        <v>0</v>
      </c>
      <c r="M267" s="1">
        <v>0</v>
      </c>
      <c r="N267" s="1">
        <v>0</v>
      </c>
      <c r="O267" s="1">
        <v>0</v>
      </c>
      <c r="P267" s="26"/>
      <c r="Q267" s="13"/>
      <c r="R267" s="13"/>
      <c r="S267" s="13"/>
      <c r="T267" s="13"/>
      <c r="U267" s="13"/>
      <c r="V267" s="13"/>
      <c r="W267" s="13"/>
      <c r="X267" s="13"/>
      <c r="Y267" s="13"/>
      <c r="Z267" s="34"/>
      <c r="AA267" s="34"/>
      <c r="AB267" s="13"/>
    </row>
    <row r="268" spans="1:28" ht="33.75">
      <c r="A268" s="14"/>
      <c r="B268" s="24"/>
      <c r="C268" s="14"/>
      <c r="D268" s="27"/>
      <c r="E268" s="21"/>
      <c r="F268" s="11" t="s">
        <v>22</v>
      </c>
      <c r="G268" s="1">
        <f t="shared" si="94"/>
        <v>1219015.1200000001</v>
      </c>
      <c r="H268" s="1">
        <v>0</v>
      </c>
      <c r="I268" s="1">
        <v>0</v>
      </c>
      <c r="J268" s="1">
        <v>1219015.1200000001</v>
      </c>
      <c r="K268" s="1">
        <v>0</v>
      </c>
      <c r="L268" s="1">
        <v>0</v>
      </c>
      <c r="M268" s="1">
        <v>0</v>
      </c>
      <c r="N268" s="1">
        <v>0</v>
      </c>
      <c r="O268" s="1">
        <v>0</v>
      </c>
      <c r="P268" s="90"/>
      <c r="Q268" s="98" t="s">
        <v>195</v>
      </c>
      <c r="R268" s="98" t="s">
        <v>16</v>
      </c>
      <c r="S268" s="98" t="s">
        <v>16</v>
      </c>
      <c r="T268" s="98" t="s">
        <v>16</v>
      </c>
      <c r="U268" s="98">
        <v>0</v>
      </c>
      <c r="V268" s="98" t="s">
        <v>16</v>
      </c>
      <c r="W268" s="98" t="s">
        <v>16</v>
      </c>
      <c r="X268" s="98" t="s">
        <v>16</v>
      </c>
      <c r="Y268" s="98" t="s">
        <v>16</v>
      </c>
      <c r="Z268" s="34"/>
      <c r="AA268" s="34"/>
      <c r="AB268" s="98" t="s">
        <v>16</v>
      </c>
    </row>
    <row r="269" spans="1:28" ht="22.5">
      <c r="A269" s="12" t="s">
        <v>210</v>
      </c>
      <c r="B269" s="28" t="s">
        <v>211</v>
      </c>
      <c r="C269" s="12" t="s">
        <v>16</v>
      </c>
      <c r="D269" s="12" t="s">
        <v>16</v>
      </c>
      <c r="E269" s="19" t="s">
        <v>19</v>
      </c>
      <c r="F269" s="11" t="s">
        <v>20</v>
      </c>
      <c r="G269" s="1">
        <f t="shared" si="94"/>
        <v>7739600.7200000007</v>
      </c>
      <c r="H269" s="1">
        <f>H270+H271</f>
        <v>0</v>
      </c>
      <c r="I269" s="1">
        <f t="shared" ref="I269:O269" si="117">I270+I271</f>
        <v>0</v>
      </c>
      <c r="J269" s="1">
        <f t="shared" si="117"/>
        <v>0</v>
      </c>
      <c r="K269" s="1">
        <f t="shared" si="117"/>
        <v>3897157.68</v>
      </c>
      <c r="L269" s="1">
        <f t="shared" si="117"/>
        <v>3842443.04</v>
      </c>
      <c r="M269" s="1">
        <f t="shared" si="117"/>
        <v>0</v>
      </c>
      <c r="N269" s="1">
        <f t="shared" si="117"/>
        <v>0</v>
      </c>
      <c r="O269" s="1">
        <f t="shared" si="117"/>
        <v>0</v>
      </c>
      <c r="P269" s="12" t="s">
        <v>16</v>
      </c>
      <c r="Q269" s="12" t="s">
        <v>16</v>
      </c>
      <c r="R269" s="12" t="s">
        <v>16</v>
      </c>
      <c r="S269" s="12" t="s">
        <v>16</v>
      </c>
      <c r="T269" s="12" t="s">
        <v>16</v>
      </c>
      <c r="U269" s="12" t="s">
        <v>16</v>
      </c>
      <c r="V269" s="12" t="s">
        <v>16</v>
      </c>
      <c r="W269" s="12" t="s">
        <v>16</v>
      </c>
      <c r="X269" s="12" t="s">
        <v>16</v>
      </c>
      <c r="Y269" s="12" t="s">
        <v>16</v>
      </c>
      <c r="Z269" s="34"/>
      <c r="AA269" s="34"/>
      <c r="AB269" s="12" t="s">
        <v>16</v>
      </c>
    </row>
    <row r="270" spans="1:28" ht="56.25">
      <c r="A270" s="13"/>
      <c r="B270" s="29"/>
      <c r="C270" s="13"/>
      <c r="D270" s="13"/>
      <c r="E270" s="20"/>
      <c r="F270" s="11" t="s">
        <v>26</v>
      </c>
      <c r="G270" s="1">
        <f t="shared" si="94"/>
        <v>77396.38</v>
      </c>
      <c r="H270" s="1">
        <f t="shared" ref="H270:O271" si="118">H273</f>
        <v>0</v>
      </c>
      <c r="I270" s="1">
        <f t="shared" si="118"/>
        <v>0</v>
      </c>
      <c r="J270" s="1">
        <f t="shared" si="118"/>
        <v>0</v>
      </c>
      <c r="K270" s="1">
        <f t="shared" si="118"/>
        <v>38971.79</v>
      </c>
      <c r="L270" s="1">
        <f t="shared" si="118"/>
        <v>38424.589999999997</v>
      </c>
      <c r="M270" s="1">
        <f t="shared" si="118"/>
        <v>0</v>
      </c>
      <c r="N270" s="1">
        <f t="shared" si="118"/>
        <v>0</v>
      </c>
      <c r="O270" s="1">
        <f t="shared" si="118"/>
        <v>0</v>
      </c>
      <c r="P270" s="13"/>
      <c r="Q270" s="13"/>
      <c r="R270" s="13"/>
      <c r="S270" s="13"/>
      <c r="T270" s="13"/>
      <c r="U270" s="13"/>
      <c r="V270" s="13"/>
      <c r="W270" s="13"/>
      <c r="X270" s="13"/>
      <c r="Y270" s="13"/>
      <c r="Z270" s="34"/>
      <c r="AA270" s="34"/>
      <c r="AB270" s="13"/>
    </row>
    <row r="271" spans="1:28" ht="33.75">
      <c r="A271" s="14"/>
      <c r="B271" s="30"/>
      <c r="C271" s="14"/>
      <c r="D271" s="14"/>
      <c r="E271" s="21"/>
      <c r="F271" s="11" t="s">
        <v>22</v>
      </c>
      <c r="G271" s="1">
        <f t="shared" si="94"/>
        <v>7662204.3399999999</v>
      </c>
      <c r="H271" s="1">
        <f t="shared" si="118"/>
        <v>0</v>
      </c>
      <c r="I271" s="1">
        <f t="shared" si="118"/>
        <v>0</v>
      </c>
      <c r="J271" s="1">
        <f t="shared" si="118"/>
        <v>0</v>
      </c>
      <c r="K271" s="1">
        <f t="shared" si="118"/>
        <v>3858185.89</v>
      </c>
      <c r="L271" s="1">
        <f t="shared" si="118"/>
        <v>3804018.45</v>
      </c>
      <c r="M271" s="1">
        <f t="shared" si="118"/>
        <v>0</v>
      </c>
      <c r="N271" s="1">
        <f t="shared" si="118"/>
        <v>0</v>
      </c>
      <c r="O271" s="1">
        <f t="shared" si="118"/>
        <v>0</v>
      </c>
      <c r="P271" s="14"/>
      <c r="Q271" s="14"/>
      <c r="R271" s="14"/>
      <c r="S271" s="14"/>
      <c r="T271" s="14"/>
      <c r="U271" s="14"/>
      <c r="V271" s="14"/>
      <c r="W271" s="14"/>
      <c r="X271" s="14"/>
      <c r="Y271" s="14"/>
      <c r="Z271" s="34"/>
      <c r="AA271" s="34"/>
      <c r="AB271" s="14"/>
    </row>
    <row r="272" spans="1:28" ht="146.25">
      <c r="A272" s="12" t="s">
        <v>212</v>
      </c>
      <c r="B272" s="22" t="s">
        <v>213</v>
      </c>
      <c r="C272" s="12">
        <v>2020</v>
      </c>
      <c r="D272" s="12">
        <v>2027</v>
      </c>
      <c r="E272" s="19" t="s">
        <v>19</v>
      </c>
      <c r="F272" s="11" t="s">
        <v>20</v>
      </c>
      <c r="G272" s="1">
        <f t="shared" si="94"/>
        <v>7739600.7200000007</v>
      </c>
      <c r="H272" s="1">
        <f>H273+H274</f>
        <v>0</v>
      </c>
      <c r="I272" s="1">
        <f t="shared" ref="I272:O272" si="119">I273+I274</f>
        <v>0</v>
      </c>
      <c r="J272" s="1">
        <f t="shared" si="119"/>
        <v>0</v>
      </c>
      <c r="K272" s="1">
        <f t="shared" si="119"/>
        <v>3897157.68</v>
      </c>
      <c r="L272" s="1">
        <f t="shared" si="119"/>
        <v>3842443.04</v>
      </c>
      <c r="M272" s="1">
        <f t="shared" si="119"/>
        <v>0</v>
      </c>
      <c r="N272" s="1">
        <f t="shared" si="119"/>
        <v>0</v>
      </c>
      <c r="O272" s="1">
        <f t="shared" si="119"/>
        <v>0</v>
      </c>
      <c r="P272" s="4" t="s">
        <v>214</v>
      </c>
      <c r="Q272" s="12" t="s">
        <v>123</v>
      </c>
      <c r="R272" s="12" t="s">
        <v>16</v>
      </c>
      <c r="S272" s="12" t="s">
        <v>16</v>
      </c>
      <c r="T272" s="12" t="s">
        <v>16</v>
      </c>
      <c r="U272" s="12" t="s">
        <v>16</v>
      </c>
      <c r="V272" s="12">
        <v>14</v>
      </c>
      <c r="W272" s="12" t="s">
        <v>16</v>
      </c>
      <c r="X272" s="12" t="s">
        <v>16</v>
      </c>
      <c r="Y272" s="12" t="s">
        <v>16</v>
      </c>
      <c r="Z272" s="12" t="s">
        <v>16</v>
      </c>
      <c r="AA272" s="12" t="s">
        <v>16</v>
      </c>
      <c r="AB272" s="12" t="s">
        <v>16</v>
      </c>
    </row>
    <row r="273" spans="1:28" ht="56.25">
      <c r="A273" s="13"/>
      <c r="B273" s="23"/>
      <c r="C273" s="13"/>
      <c r="D273" s="13"/>
      <c r="E273" s="20"/>
      <c r="F273" s="11" t="s">
        <v>26</v>
      </c>
      <c r="G273" s="1">
        <f t="shared" si="94"/>
        <v>77396.38</v>
      </c>
      <c r="H273" s="1">
        <v>0</v>
      </c>
      <c r="I273" s="1">
        <v>0</v>
      </c>
      <c r="J273" s="1">
        <v>0</v>
      </c>
      <c r="K273" s="1">
        <v>38971.79</v>
      </c>
      <c r="L273" s="1">
        <v>38424.589999999997</v>
      </c>
      <c r="M273" s="1">
        <v>0</v>
      </c>
      <c r="N273" s="1">
        <v>0</v>
      </c>
      <c r="O273" s="1">
        <v>0</v>
      </c>
      <c r="P273" s="25" t="s">
        <v>215</v>
      </c>
      <c r="Q273" s="13"/>
      <c r="R273" s="13"/>
      <c r="S273" s="13"/>
      <c r="T273" s="13"/>
      <c r="U273" s="13"/>
      <c r="V273" s="13"/>
      <c r="W273" s="13"/>
      <c r="X273" s="13"/>
      <c r="Y273" s="13"/>
      <c r="Z273" s="13"/>
      <c r="AA273" s="13"/>
      <c r="AB273" s="13"/>
    </row>
    <row r="274" spans="1:28" ht="33.75">
      <c r="A274" s="14"/>
      <c r="B274" s="24"/>
      <c r="C274" s="14"/>
      <c r="D274" s="14"/>
      <c r="E274" s="21"/>
      <c r="F274" s="11" t="s">
        <v>22</v>
      </c>
      <c r="G274" s="1">
        <f t="shared" si="94"/>
        <v>7662204.3399999999</v>
      </c>
      <c r="H274" s="1">
        <v>0</v>
      </c>
      <c r="I274" s="1">
        <v>0</v>
      </c>
      <c r="J274" s="1">
        <v>0</v>
      </c>
      <c r="K274" s="1">
        <v>3858185.89</v>
      </c>
      <c r="L274" s="1">
        <v>3804018.45</v>
      </c>
      <c r="M274" s="1">
        <v>0</v>
      </c>
      <c r="N274" s="1">
        <v>0</v>
      </c>
      <c r="O274" s="1">
        <v>0</v>
      </c>
      <c r="P274" s="90"/>
      <c r="Q274" s="98" t="s">
        <v>195</v>
      </c>
      <c r="R274" s="98" t="s">
        <v>16</v>
      </c>
      <c r="S274" s="98" t="s">
        <v>16</v>
      </c>
      <c r="T274" s="98" t="s">
        <v>16</v>
      </c>
      <c r="U274" s="98" t="s">
        <v>16</v>
      </c>
      <c r="V274" s="98" t="s">
        <v>16</v>
      </c>
      <c r="W274" s="98" t="s">
        <v>16</v>
      </c>
      <c r="X274" s="98" t="s">
        <v>16</v>
      </c>
      <c r="Y274" s="98" t="s">
        <v>16</v>
      </c>
      <c r="Z274" s="98" t="s">
        <v>16</v>
      </c>
      <c r="AA274" s="98" t="s">
        <v>16</v>
      </c>
      <c r="AB274" s="98" t="s">
        <v>16</v>
      </c>
    </row>
    <row r="275" spans="1:28" ht="22.5">
      <c r="A275" s="12" t="s">
        <v>216</v>
      </c>
      <c r="B275" s="28" t="s">
        <v>217</v>
      </c>
      <c r="C275" s="12" t="s">
        <v>16</v>
      </c>
      <c r="D275" s="12" t="s">
        <v>16</v>
      </c>
      <c r="E275" s="19" t="s">
        <v>19</v>
      </c>
      <c r="F275" s="11" t="s">
        <v>20</v>
      </c>
      <c r="G275" s="1">
        <f t="shared" si="94"/>
        <v>400804</v>
      </c>
      <c r="H275" s="1">
        <f>H276+H277</f>
        <v>0</v>
      </c>
      <c r="I275" s="1">
        <f t="shared" ref="I275:O275" si="120">I276+I277</f>
        <v>0</v>
      </c>
      <c r="J275" s="1">
        <f t="shared" si="120"/>
        <v>0</v>
      </c>
      <c r="K275" s="1">
        <f t="shared" si="120"/>
        <v>0</v>
      </c>
      <c r="L275" s="1">
        <f t="shared" si="120"/>
        <v>400804</v>
      </c>
      <c r="M275" s="1">
        <f t="shared" si="120"/>
        <v>0</v>
      </c>
      <c r="N275" s="1">
        <f t="shared" si="120"/>
        <v>0</v>
      </c>
      <c r="O275" s="1">
        <f t="shared" si="120"/>
        <v>0</v>
      </c>
      <c r="P275" s="12" t="s">
        <v>16</v>
      </c>
      <c r="Q275" s="12" t="s">
        <v>16</v>
      </c>
      <c r="R275" s="12" t="s">
        <v>16</v>
      </c>
      <c r="S275" s="12" t="s">
        <v>16</v>
      </c>
      <c r="T275" s="12" t="s">
        <v>16</v>
      </c>
      <c r="U275" s="12" t="s">
        <v>16</v>
      </c>
      <c r="V275" s="12" t="s">
        <v>16</v>
      </c>
      <c r="W275" s="12" t="s">
        <v>16</v>
      </c>
      <c r="X275" s="12" t="s">
        <v>16</v>
      </c>
      <c r="Y275" s="12" t="s">
        <v>16</v>
      </c>
      <c r="Z275" s="34"/>
      <c r="AA275" s="34"/>
      <c r="AB275" s="12" t="s">
        <v>16</v>
      </c>
    </row>
    <row r="276" spans="1:28" ht="56.25">
      <c r="A276" s="13"/>
      <c r="B276" s="29"/>
      <c r="C276" s="13"/>
      <c r="D276" s="13"/>
      <c r="E276" s="20"/>
      <c r="F276" s="11" t="s">
        <v>26</v>
      </c>
      <c r="G276" s="1">
        <f t="shared" si="94"/>
        <v>0</v>
      </c>
      <c r="H276" s="1">
        <f t="shared" ref="H276:O277" si="121">H279</f>
        <v>0</v>
      </c>
      <c r="I276" s="1">
        <f t="shared" si="121"/>
        <v>0</v>
      </c>
      <c r="J276" s="1">
        <f t="shared" si="121"/>
        <v>0</v>
      </c>
      <c r="K276" s="1">
        <f t="shared" si="121"/>
        <v>0</v>
      </c>
      <c r="L276" s="1">
        <f t="shared" si="121"/>
        <v>0</v>
      </c>
      <c r="M276" s="1">
        <f t="shared" si="121"/>
        <v>0</v>
      </c>
      <c r="N276" s="1">
        <f t="shared" si="121"/>
        <v>0</v>
      </c>
      <c r="O276" s="1">
        <f t="shared" si="121"/>
        <v>0</v>
      </c>
      <c r="P276" s="13"/>
      <c r="Q276" s="13"/>
      <c r="R276" s="13"/>
      <c r="S276" s="13"/>
      <c r="T276" s="13"/>
      <c r="U276" s="13"/>
      <c r="V276" s="13"/>
      <c r="W276" s="13"/>
      <c r="X276" s="13"/>
      <c r="Y276" s="13"/>
      <c r="Z276" s="34"/>
      <c r="AA276" s="34"/>
      <c r="AB276" s="13"/>
    </row>
    <row r="277" spans="1:28" ht="33.75">
      <c r="A277" s="14"/>
      <c r="B277" s="30"/>
      <c r="C277" s="14"/>
      <c r="D277" s="14"/>
      <c r="E277" s="21"/>
      <c r="F277" s="11" t="s">
        <v>22</v>
      </c>
      <c r="G277" s="1">
        <f t="shared" ref="G277:G289" si="122">H277+I277+J277+K277+L277+M277+N277+O277</f>
        <v>400804</v>
      </c>
      <c r="H277" s="1">
        <f t="shared" si="121"/>
        <v>0</v>
      </c>
      <c r="I277" s="1">
        <f t="shared" si="121"/>
        <v>0</v>
      </c>
      <c r="J277" s="1">
        <f t="shared" si="121"/>
        <v>0</v>
      </c>
      <c r="K277" s="1">
        <f t="shared" si="121"/>
        <v>0</v>
      </c>
      <c r="L277" s="1">
        <f t="shared" si="121"/>
        <v>400804</v>
      </c>
      <c r="M277" s="1">
        <f t="shared" si="121"/>
        <v>0</v>
      </c>
      <c r="N277" s="1">
        <f t="shared" si="121"/>
        <v>0</v>
      </c>
      <c r="O277" s="1">
        <f t="shared" si="121"/>
        <v>0</v>
      </c>
      <c r="P277" s="14"/>
      <c r="Q277" s="14"/>
      <c r="R277" s="14"/>
      <c r="S277" s="14"/>
      <c r="T277" s="14"/>
      <c r="U277" s="14"/>
      <c r="V277" s="14"/>
      <c r="W277" s="14"/>
      <c r="X277" s="14"/>
      <c r="Y277" s="14"/>
      <c r="Z277" s="34"/>
      <c r="AA277" s="34"/>
      <c r="AB277" s="14"/>
    </row>
    <row r="278" spans="1:28" ht="22.5">
      <c r="A278" s="12" t="s">
        <v>218</v>
      </c>
      <c r="B278" s="22" t="s">
        <v>219</v>
      </c>
      <c r="C278" s="12">
        <v>2020</v>
      </c>
      <c r="D278" s="12">
        <v>2027</v>
      </c>
      <c r="E278" s="19" t="s">
        <v>19</v>
      </c>
      <c r="F278" s="11" t="s">
        <v>20</v>
      </c>
      <c r="G278" s="1">
        <f t="shared" si="122"/>
        <v>400804</v>
      </c>
      <c r="H278" s="1">
        <f>H279+H280</f>
        <v>0</v>
      </c>
      <c r="I278" s="1">
        <f t="shared" ref="I278:O278" si="123">I279+I280</f>
        <v>0</v>
      </c>
      <c r="J278" s="1">
        <f t="shared" si="123"/>
        <v>0</v>
      </c>
      <c r="K278" s="1">
        <f t="shared" si="123"/>
        <v>0</v>
      </c>
      <c r="L278" s="1">
        <f t="shared" si="123"/>
        <v>400804</v>
      </c>
      <c r="M278" s="1">
        <f t="shared" si="123"/>
        <v>0</v>
      </c>
      <c r="N278" s="1">
        <f t="shared" si="123"/>
        <v>0</v>
      </c>
      <c r="O278" s="1">
        <f t="shared" si="123"/>
        <v>0</v>
      </c>
      <c r="P278" s="25" t="s">
        <v>220</v>
      </c>
      <c r="Q278" s="12" t="s">
        <v>123</v>
      </c>
      <c r="R278" s="12" t="s">
        <v>16</v>
      </c>
      <c r="S278" s="12" t="s">
        <v>16</v>
      </c>
      <c r="T278" s="12" t="s">
        <v>16</v>
      </c>
      <c r="U278" s="12" t="s">
        <v>16</v>
      </c>
      <c r="V278" s="12" t="s">
        <v>16</v>
      </c>
      <c r="W278" s="12">
        <v>15</v>
      </c>
      <c r="X278" s="12" t="s">
        <v>16</v>
      </c>
      <c r="Y278" s="12" t="s">
        <v>16</v>
      </c>
      <c r="Z278" s="12" t="s">
        <v>16</v>
      </c>
      <c r="AA278" s="12" t="s">
        <v>16</v>
      </c>
      <c r="AB278" s="12" t="s">
        <v>16</v>
      </c>
    </row>
    <row r="279" spans="1:28" ht="56.25">
      <c r="A279" s="13"/>
      <c r="B279" s="23"/>
      <c r="C279" s="13"/>
      <c r="D279" s="13"/>
      <c r="E279" s="20"/>
      <c r="F279" s="11" t="s">
        <v>26</v>
      </c>
      <c r="G279" s="1">
        <f t="shared" si="122"/>
        <v>0</v>
      </c>
      <c r="H279" s="1">
        <v>0</v>
      </c>
      <c r="I279" s="1">
        <v>0</v>
      </c>
      <c r="J279" s="1">
        <v>0</v>
      </c>
      <c r="K279" s="1">
        <v>0</v>
      </c>
      <c r="L279" s="1">
        <v>0</v>
      </c>
      <c r="M279" s="1">
        <v>0</v>
      </c>
      <c r="N279" s="1">
        <v>0</v>
      </c>
      <c r="O279" s="1">
        <v>0</v>
      </c>
      <c r="P279" s="26"/>
      <c r="Q279" s="13"/>
      <c r="R279" s="13"/>
      <c r="S279" s="13"/>
      <c r="T279" s="13"/>
      <c r="U279" s="13"/>
      <c r="V279" s="13"/>
      <c r="W279" s="13"/>
      <c r="X279" s="13"/>
      <c r="Y279" s="13"/>
      <c r="Z279" s="13"/>
      <c r="AA279" s="13"/>
      <c r="AB279" s="13"/>
    </row>
    <row r="280" spans="1:28" ht="33.75">
      <c r="A280" s="14"/>
      <c r="B280" s="24"/>
      <c r="C280" s="14"/>
      <c r="D280" s="14"/>
      <c r="E280" s="21"/>
      <c r="F280" s="11" t="s">
        <v>22</v>
      </c>
      <c r="G280" s="1">
        <f t="shared" si="122"/>
        <v>400804</v>
      </c>
      <c r="H280" s="1">
        <v>0</v>
      </c>
      <c r="I280" s="1">
        <v>0</v>
      </c>
      <c r="J280" s="1">
        <v>0</v>
      </c>
      <c r="K280" s="1">
        <v>0</v>
      </c>
      <c r="L280" s="1">
        <v>400804</v>
      </c>
      <c r="M280" s="1">
        <v>0</v>
      </c>
      <c r="N280" s="1">
        <v>0</v>
      </c>
      <c r="O280" s="1">
        <v>0</v>
      </c>
      <c r="P280" s="90"/>
      <c r="Q280" s="98" t="s">
        <v>195</v>
      </c>
      <c r="R280" s="98" t="s">
        <v>16</v>
      </c>
      <c r="S280" s="98" t="s">
        <v>16</v>
      </c>
      <c r="T280" s="98" t="s">
        <v>16</v>
      </c>
      <c r="U280" s="98" t="s">
        <v>16</v>
      </c>
      <c r="V280" s="98" t="s">
        <v>16</v>
      </c>
      <c r="W280" s="98" t="s">
        <v>16</v>
      </c>
      <c r="X280" s="98" t="s">
        <v>16</v>
      </c>
      <c r="Y280" s="98" t="s">
        <v>16</v>
      </c>
      <c r="Z280" s="98" t="s">
        <v>16</v>
      </c>
      <c r="AA280" s="98" t="s">
        <v>16</v>
      </c>
      <c r="AB280" s="98" t="s">
        <v>16</v>
      </c>
    </row>
    <row r="281" spans="1:28" ht="22.5">
      <c r="A281" s="12" t="s">
        <v>221</v>
      </c>
      <c r="B281" s="28" t="s">
        <v>222</v>
      </c>
      <c r="C281" s="12" t="s">
        <v>16</v>
      </c>
      <c r="D281" s="12" t="s">
        <v>16</v>
      </c>
      <c r="E281" s="19" t="s">
        <v>19</v>
      </c>
      <c r="F281" s="11" t="s">
        <v>20</v>
      </c>
      <c r="G281" s="1">
        <f t="shared" si="122"/>
        <v>120363872.03</v>
      </c>
      <c r="H281" s="1">
        <f>H282+H283</f>
        <v>0</v>
      </c>
      <c r="I281" s="1">
        <f t="shared" ref="I281:O281" si="124">I282+I283</f>
        <v>0</v>
      </c>
      <c r="J281" s="1">
        <f t="shared" si="124"/>
        <v>0</v>
      </c>
      <c r="K281" s="1">
        <f t="shared" si="124"/>
        <v>0</v>
      </c>
      <c r="L281" s="1">
        <f t="shared" si="124"/>
        <v>0</v>
      </c>
      <c r="M281" s="1">
        <f t="shared" si="124"/>
        <v>40058715.219999999</v>
      </c>
      <c r="N281" s="1">
        <f t="shared" si="124"/>
        <v>40117192.619999997</v>
      </c>
      <c r="O281" s="1">
        <f t="shared" si="124"/>
        <v>40187964.189999998</v>
      </c>
      <c r="P281" s="12" t="s">
        <v>16</v>
      </c>
      <c r="Q281" s="12" t="s">
        <v>16</v>
      </c>
      <c r="R281" s="12" t="s">
        <v>16</v>
      </c>
      <c r="S281" s="12" t="s">
        <v>16</v>
      </c>
      <c r="T281" s="12" t="s">
        <v>16</v>
      </c>
      <c r="U281" s="12" t="s">
        <v>16</v>
      </c>
      <c r="V281" s="12" t="s">
        <v>16</v>
      </c>
      <c r="W281" s="12" t="s">
        <v>16</v>
      </c>
      <c r="X281" s="12" t="s">
        <v>16</v>
      </c>
      <c r="Y281" s="12" t="s">
        <v>16</v>
      </c>
      <c r="Z281" s="34"/>
      <c r="AA281" s="34"/>
      <c r="AB281" s="12" t="s">
        <v>16</v>
      </c>
    </row>
    <row r="282" spans="1:28" ht="56.25">
      <c r="A282" s="13"/>
      <c r="B282" s="29"/>
      <c r="C282" s="13"/>
      <c r="D282" s="13"/>
      <c r="E282" s="20"/>
      <c r="F282" s="11" t="s">
        <v>26</v>
      </c>
      <c r="G282" s="1">
        <f t="shared" si="122"/>
        <v>117497.3</v>
      </c>
      <c r="H282" s="1">
        <f>H285+H288+H291</f>
        <v>0</v>
      </c>
      <c r="I282" s="1">
        <f t="shared" ref="I282:O283" si="125">I285+I288+I291</f>
        <v>0</v>
      </c>
      <c r="J282" s="1">
        <f t="shared" si="125"/>
        <v>0</v>
      </c>
      <c r="K282" s="1">
        <f t="shared" si="125"/>
        <v>0</v>
      </c>
      <c r="L282" s="1">
        <f t="shared" si="125"/>
        <v>0</v>
      </c>
      <c r="M282" s="1">
        <f t="shared" si="125"/>
        <v>38540.01</v>
      </c>
      <c r="N282" s="1">
        <f t="shared" si="125"/>
        <v>39124.79</v>
      </c>
      <c r="O282" s="1">
        <f t="shared" si="125"/>
        <v>39832.5</v>
      </c>
      <c r="P282" s="13"/>
      <c r="Q282" s="13"/>
      <c r="R282" s="13"/>
      <c r="S282" s="13"/>
      <c r="T282" s="13"/>
      <c r="U282" s="13"/>
      <c r="V282" s="13"/>
      <c r="W282" s="13"/>
      <c r="X282" s="13"/>
      <c r="Y282" s="13"/>
      <c r="Z282" s="34"/>
      <c r="AA282" s="34"/>
      <c r="AB282" s="13"/>
    </row>
    <row r="283" spans="1:28" ht="33.75">
      <c r="A283" s="14"/>
      <c r="B283" s="30"/>
      <c r="C283" s="14"/>
      <c r="D283" s="14"/>
      <c r="E283" s="21"/>
      <c r="F283" s="11" t="s">
        <v>22</v>
      </c>
      <c r="G283" s="1">
        <f t="shared" si="122"/>
        <v>120246374.72999999</v>
      </c>
      <c r="H283" s="1">
        <f>H286+H289+H292</f>
        <v>0</v>
      </c>
      <c r="I283" s="1">
        <f t="shared" si="125"/>
        <v>0</v>
      </c>
      <c r="J283" s="1">
        <f t="shared" si="125"/>
        <v>0</v>
      </c>
      <c r="K283" s="1">
        <f t="shared" si="125"/>
        <v>0</v>
      </c>
      <c r="L283" s="1">
        <f t="shared" si="125"/>
        <v>0</v>
      </c>
      <c r="M283" s="1">
        <f t="shared" si="125"/>
        <v>40020175.210000001</v>
      </c>
      <c r="N283" s="1">
        <f t="shared" si="125"/>
        <v>40078067.829999998</v>
      </c>
      <c r="O283" s="1">
        <f t="shared" si="125"/>
        <v>40148131.689999998</v>
      </c>
      <c r="P283" s="14"/>
      <c r="Q283" s="14"/>
      <c r="R283" s="14"/>
      <c r="S283" s="14"/>
      <c r="T283" s="14"/>
      <c r="U283" s="14"/>
      <c r="V283" s="14"/>
      <c r="W283" s="14"/>
      <c r="X283" s="14"/>
      <c r="Y283" s="14"/>
      <c r="Z283" s="34"/>
      <c r="AA283" s="34"/>
      <c r="AB283" s="14"/>
    </row>
    <row r="284" spans="1:28" ht="22.5">
      <c r="A284" s="12" t="s">
        <v>223</v>
      </c>
      <c r="B284" s="22" t="s">
        <v>224</v>
      </c>
      <c r="C284" s="12">
        <v>2020</v>
      </c>
      <c r="D284" s="12">
        <v>2027</v>
      </c>
      <c r="E284" s="19" t="s">
        <v>19</v>
      </c>
      <c r="F284" s="11" t="s">
        <v>20</v>
      </c>
      <c r="G284" s="1">
        <f t="shared" si="122"/>
        <v>4042710</v>
      </c>
      <c r="H284" s="1">
        <f>H285+H286</f>
        <v>0</v>
      </c>
      <c r="I284" s="1">
        <f t="shared" ref="I284:O284" si="126">I285+I286</f>
        <v>0</v>
      </c>
      <c r="J284" s="1">
        <f t="shared" si="126"/>
        <v>0</v>
      </c>
      <c r="K284" s="1">
        <f t="shared" si="126"/>
        <v>0</v>
      </c>
      <c r="L284" s="1">
        <f t="shared" si="126"/>
        <v>0</v>
      </c>
      <c r="M284" s="1">
        <f t="shared" si="126"/>
        <v>1347570</v>
      </c>
      <c r="N284" s="1">
        <f t="shared" si="126"/>
        <v>1347570</v>
      </c>
      <c r="O284" s="1">
        <f t="shared" si="126"/>
        <v>1347570</v>
      </c>
      <c r="P284" s="25" t="s">
        <v>220</v>
      </c>
      <c r="Q284" s="12" t="s">
        <v>123</v>
      </c>
      <c r="R284" s="12" t="s">
        <v>16</v>
      </c>
      <c r="S284" s="12" t="s">
        <v>16</v>
      </c>
      <c r="T284" s="12" t="s">
        <v>16</v>
      </c>
      <c r="U284" s="12" t="s">
        <v>16</v>
      </c>
      <c r="V284" s="12" t="s">
        <v>16</v>
      </c>
      <c r="W284" s="12" t="s">
        <v>16</v>
      </c>
      <c r="X284" s="12">
        <v>15</v>
      </c>
      <c r="Y284" s="12">
        <v>15</v>
      </c>
      <c r="Z284" s="34"/>
      <c r="AA284" s="34"/>
      <c r="AB284" s="12">
        <v>15</v>
      </c>
    </row>
    <row r="285" spans="1:28" ht="56.25">
      <c r="A285" s="13"/>
      <c r="B285" s="23"/>
      <c r="C285" s="13"/>
      <c r="D285" s="13"/>
      <c r="E285" s="20"/>
      <c r="F285" s="11" t="s">
        <v>26</v>
      </c>
      <c r="G285" s="1">
        <f t="shared" si="122"/>
        <v>0</v>
      </c>
      <c r="H285" s="1">
        <v>0</v>
      </c>
      <c r="I285" s="1">
        <v>0</v>
      </c>
      <c r="J285" s="1">
        <v>0</v>
      </c>
      <c r="K285" s="1">
        <v>0</v>
      </c>
      <c r="L285" s="1">
        <v>0</v>
      </c>
      <c r="M285" s="1">
        <v>0</v>
      </c>
      <c r="N285" s="1">
        <v>0</v>
      </c>
      <c r="O285" s="1">
        <v>0</v>
      </c>
      <c r="P285" s="26"/>
      <c r="Q285" s="13"/>
      <c r="R285" s="13"/>
      <c r="S285" s="13"/>
      <c r="T285" s="13"/>
      <c r="U285" s="13"/>
      <c r="V285" s="13"/>
      <c r="W285" s="13"/>
      <c r="X285" s="13"/>
      <c r="Y285" s="13"/>
      <c r="Z285" s="34"/>
      <c r="AA285" s="34"/>
      <c r="AB285" s="13"/>
    </row>
    <row r="286" spans="1:28" ht="33.75">
      <c r="A286" s="14"/>
      <c r="B286" s="24"/>
      <c r="C286" s="14"/>
      <c r="D286" s="14"/>
      <c r="E286" s="21"/>
      <c r="F286" s="11" t="s">
        <v>22</v>
      </c>
      <c r="G286" s="1">
        <f t="shared" si="122"/>
        <v>4042710</v>
      </c>
      <c r="H286" s="1">
        <v>0</v>
      </c>
      <c r="I286" s="1">
        <v>0</v>
      </c>
      <c r="J286" s="1">
        <v>0</v>
      </c>
      <c r="K286" s="1">
        <v>0</v>
      </c>
      <c r="L286" s="1">
        <v>0</v>
      </c>
      <c r="M286" s="1">
        <v>1347570</v>
      </c>
      <c r="N286" s="1">
        <v>1347570</v>
      </c>
      <c r="O286" s="1">
        <v>1347570</v>
      </c>
      <c r="P286" s="90"/>
      <c r="Q286" s="98" t="s">
        <v>195</v>
      </c>
      <c r="R286" s="98" t="s">
        <v>16</v>
      </c>
      <c r="S286" s="98" t="s">
        <v>16</v>
      </c>
      <c r="T286" s="98" t="s">
        <v>16</v>
      </c>
      <c r="U286" s="98" t="s">
        <v>16</v>
      </c>
      <c r="V286" s="98" t="s">
        <v>16</v>
      </c>
      <c r="W286" s="98" t="s">
        <v>16</v>
      </c>
      <c r="X286" s="98" t="s">
        <v>16</v>
      </c>
      <c r="Y286" s="98" t="s">
        <v>16</v>
      </c>
      <c r="Z286" s="34"/>
      <c r="AA286" s="34"/>
      <c r="AB286" s="98" t="s">
        <v>16</v>
      </c>
    </row>
    <row r="287" spans="1:28" ht="22.5">
      <c r="A287" s="12" t="s">
        <v>225</v>
      </c>
      <c r="B287" s="22" t="s">
        <v>226</v>
      </c>
      <c r="C287" s="12">
        <v>2020</v>
      </c>
      <c r="D287" s="12">
        <v>2027</v>
      </c>
      <c r="E287" s="19" t="s">
        <v>19</v>
      </c>
      <c r="F287" s="11" t="s">
        <v>20</v>
      </c>
      <c r="G287" s="1">
        <f t="shared" si="122"/>
        <v>11749730.029999999</v>
      </c>
      <c r="H287" s="1">
        <f>H288+H289</f>
        <v>0</v>
      </c>
      <c r="I287" s="1">
        <f t="shared" ref="I287:O287" si="127">I288+I289</f>
        <v>0</v>
      </c>
      <c r="J287" s="1">
        <f t="shared" si="127"/>
        <v>0</v>
      </c>
      <c r="K287" s="1">
        <f t="shared" si="127"/>
        <v>0</v>
      </c>
      <c r="L287" s="1">
        <f t="shared" si="127"/>
        <v>0</v>
      </c>
      <c r="M287" s="1">
        <f t="shared" si="127"/>
        <v>3854001.2199999997</v>
      </c>
      <c r="N287" s="1">
        <f t="shared" si="127"/>
        <v>3912478.62</v>
      </c>
      <c r="O287" s="1">
        <f t="shared" si="127"/>
        <v>3983250.19</v>
      </c>
      <c r="P287" s="25" t="s">
        <v>215</v>
      </c>
      <c r="Q287" s="12" t="s">
        <v>123</v>
      </c>
      <c r="R287" s="12" t="s">
        <v>16</v>
      </c>
      <c r="S287" s="12" t="s">
        <v>16</v>
      </c>
      <c r="T287" s="12" t="s">
        <v>16</v>
      </c>
      <c r="U287" s="12" t="s">
        <v>16</v>
      </c>
      <c r="V287" s="12" t="s">
        <v>16</v>
      </c>
      <c r="W287" s="12" t="s">
        <v>16</v>
      </c>
      <c r="X287" s="12">
        <v>14</v>
      </c>
      <c r="Y287" s="12">
        <v>14</v>
      </c>
      <c r="Z287" s="34"/>
      <c r="AA287" s="34"/>
      <c r="AB287" s="12">
        <v>14</v>
      </c>
    </row>
    <row r="288" spans="1:28" ht="56.25">
      <c r="A288" s="13"/>
      <c r="B288" s="23"/>
      <c r="C288" s="13"/>
      <c r="D288" s="13"/>
      <c r="E288" s="20"/>
      <c r="F288" s="11" t="s">
        <v>26</v>
      </c>
      <c r="G288" s="1">
        <f t="shared" si="122"/>
        <v>117497.3</v>
      </c>
      <c r="H288" s="1">
        <v>0</v>
      </c>
      <c r="I288" s="1">
        <v>0</v>
      </c>
      <c r="J288" s="1">
        <v>0</v>
      </c>
      <c r="K288" s="1">
        <v>0</v>
      </c>
      <c r="L288" s="1">
        <v>0</v>
      </c>
      <c r="M288" s="1">
        <v>38540.01</v>
      </c>
      <c r="N288" s="1">
        <v>39124.79</v>
      </c>
      <c r="O288" s="1">
        <v>39832.5</v>
      </c>
      <c r="P288" s="99"/>
      <c r="Q288" s="13"/>
      <c r="R288" s="13"/>
      <c r="S288" s="13"/>
      <c r="T288" s="13"/>
      <c r="U288" s="13"/>
      <c r="V288" s="13"/>
      <c r="W288" s="13"/>
      <c r="X288" s="13"/>
      <c r="Y288" s="13"/>
      <c r="Z288" s="34"/>
      <c r="AA288" s="34"/>
      <c r="AB288" s="13"/>
    </row>
    <row r="289" spans="1:28" ht="33.75">
      <c r="A289" s="14"/>
      <c r="B289" s="24"/>
      <c r="C289" s="14"/>
      <c r="D289" s="14"/>
      <c r="E289" s="21"/>
      <c r="F289" s="11" t="s">
        <v>22</v>
      </c>
      <c r="G289" s="1">
        <f t="shared" si="122"/>
        <v>11632232.73</v>
      </c>
      <c r="H289" s="1">
        <v>0</v>
      </c>
      <c r="I289" s="1">
        <v>0</v>
      </c>
      <c r="J289" s="1">
        <v>0</v>
      </c>
      <c r="K289" s="1">
        <v>0</v>
      </c>
      <c r="L289" s="1">
        <v>0</v>
      </c>
      <c r="M289" s="1">
        <v>3815461.21</v>
      </c>
      <c r="N289" s="1">
        <v>3873353.83</v>
      </c>
      <c r="O289" s="1">
        <v>3943417.69</v>
      </c>
      <c r="P289" s="90"/>
      <c r="Q289" s="98" t="s">
        <v>195</v>
      </c>
      <c r="R289" s="98" t="s">
        <v>16</v>
      </c>
      <c r="S289" s="98" t="s">
        <v>16</v>
      </c>
      <c r="T289" s="98" t="s">
        <v>16</v>
      </c>
      <c r="U289" s="98" t="s">
        <v>16</v>
      </c>
      <c r="V289" s="98" t="s">
        <v>16</v>
      </c>
      <c r="W289" s="98" t="s">
        <v>16</v>
      </c>
      <c r="X289" s="98" t="s">
        <v>16</v>
      </c>
      <c r="Y289" s="98"/>
      <c r="Z289" s="34"/>
      <c r="AA289" s="34"/>
      <c r="AB289" s="98"/>
    </row>
    <row r="290" spans="1:28" ht="22.5">
      <c r="A290" s="72" t="s">
        <v>227</v>
      </c>
      <c r="B290" s="22" t="s">
        <v>228</v>
      </c>
      <c r="C290" s="12">
        <v>2020</v>
      </c>
      <c r="D290" s="27">
        <v>2027</v>
      </c>
      <c r="E290" s="16" t="s">
        <v>19</v>
      </c>
      <c r="F290" s="11" t="s">
        <v>20</v>
      </c>
      <c r="G290" s="1">
        <f>H290+I290+J290+K290+L290+M290+N290+O290</f>
        <v>104571432</v>
      </c>
      <c r="H290" s="1">
        <f>H291+H292</f>
        <v>0</v>
      </c>
      <c r="I290" s="1">
        <f t="shared" ref="I290:O290" si="128">I291+I292</f>
        <v>0</v>
      </c>
      <c r="J290" s="1">
        <f t="shared" si="128"/>
        <v>0</v>
      </c>
      <c r="K290" s="1">
        <f t="shared" si="128"/>
        <v>0</v>
      </c>
      <c r="L290" s="1">
        <f t="shared" si="128"/>
        <v>0</v>
      </c>
      <c r="M290" s="1">
        <f t="shared" si="128"/>
        <v>34857144</v>
      </c>
      <c r="N290" s="1">
        <f t="shared" si="128"/>
        <v>34857144</v>
      </c>
      <c r="O290" s="1">
        <f t="shared" si="128"/>
        <v>34857144</v>
      </c>
      <c r="P290" s="12" t="s">
        <v>100</v>
      </c>
      <c r="Q290" s="12" t="s">
        <v>101</v>
      </c>
      <c r="R290" s="12" t="s">
        <v>16</v>
      </c>
      <c r="S290" s="12" t="s">
        <v>16</v>
      </c>
      <c r="T290" s="12" t="s">
        <v>16</v>
      </c>
      <c r="U290" s="12" t="s">
        <v>16</v>
      </c>
      <c r="V290" s="12" t="s">
        <v>16</v>
      </c>
      <c r="W290" s="12" t="s">
        <v>16</v>
      </c>
      <c r="X290" s="12">
        <v>194</v>
      </c>
      <c r="Y290" s="12">
        <v>194</v>
      </c>
      <c r="Z290" s="27" t="s">
        <v>16</v>
      </c>
      <c r="AA290" s="27" t="s">
        <v>16</v>
      </c>
      <c r="AB290" s="12">
        <v>194</v>
      </c>
    </row>
    <row r="291" spans="1:28" ht="56.25">
      <c r="A291" s="73"/>
      <c r="B291" s="75"/>
      <c r="C291" s="13"/>
      <c r="D291" s="27"/>
      <c r="E291" s="16"/>
      <c r="F291" s="11" t="s">
        <v>26</v>
      </c>
      <c r="G291" s="1">
        <f>H291+I291+J291+K291+L291+M291+N291+O291</f>
        <v>0</v>
      </c>
      <c r="H291" s="1">
        <v>0</v>
      </c>
      <c r="I291" s="1">
        <v>0</v>
      </c>
      <c r="J291" s="1">
        <v>0</v>
      </c>
      <c r="K291" s="1">
        <v>0</v>
      </c>
      <c r="L291" s="1">
        <v>0</v>
      </c>
      <c r="M291" s="1">
        <v>0</v>
      </c>
      <c r="N291" s="1">
        <v>0</v>
      </c>
      <c r="O291" s="1">
        <v>0</v>
      </c>
      <c r="P291" s="100"/>
      <c r="Q291" s="100"/>
      <c r="R291" s="100"/>
      <c r="S291" s="100"/>
      <c r="T291" s="100"/>
      <c r="U291" s="100"/>
      <c r="V291" s="100"/>
      <c r="W291" s="100"/>
      <c r="X291" s="100"/>
      <c r="Y291" s="100"/>
      <c r="Z291" s="80"/>
      <c r="AA291" s="80"/>
      <c r="AB291" s="100"/>
    </row>
    <row r="292" spans="1:28" ht="33.75">
      <c r="A292" s="74"/>
      <c r="B292" s="77"/>
      <c r="C292" s="14"/>
      <c r="D292" s="27"/>
      <c r="E292" s="16"/>
      <c r="F292" s="11" t="s">
        <v>22</v>
      </c>
      <c r="G292" s="1">
        <f t="shared" ref="G292:G294" si="129">H292+I292+J292+K292+L292+M292+N292+O292</f>
        <v>104571432</v>
      </c>
      <c r="H292" s="1">
        <v>0</v>
      </c>
      <c r="I292" s="1">
        <v>0</v>
      </c>
      <c r="J292" s="1">
        <v>0</v>
      </c>
      <c r="K292" s="1">
        <v>0</v>
      </c>
      <c r="L292" s="1">
        <v>0</v>
      </c>
      <c r="M292" s="1">
        <v>34857144</v>
      </c>
      <c r="N292" s="1">
        <v>34857144</v>
      </c>
      <c r="O292" s="1">
        <v>34857144</v>
      </c>
      <c r="P292" s="98"/>
      <c r="Q292" s="98"/>
      <c r="R292" s="98"/>
      <c r="S292" s="98"/>
      <c r="T292" s="98"/>
      <c r="U292" s="98"/>
      <c r="V292" s="98"/>
      <c r="W292" s="98"/>
      <c r="X292" s="98"/>
      <c r="Y292" s="98"/>
      <c r="Z292" s="34"/>
      <c r="AA292" s="34"/>
      <c r="AB292" s="98"/>
    </row>
    <row r="293" spans="1:28" ht="25.5">
      <c r="A293" s="101">
        <v>47</v>
      </c>
      <c r="B293" s="102" t="s">
        <v>229</v>
      </c>
      <c r="C293" s="103"/>
      <c r="D293" s="103"/>
      <c r="E293" s="104"/>
      <c r="F293" s="105" t="s">
        <v>20</v>
      </c>
      <c r="G293" s="106">
        <f t="shared" si="129"/>
        <v>4965622595.5900011</v>
      </c>
      <c r="H293" s="106">
        <f>H294+H295</f>
        <v>460962287.91999996</v>
      </c>
      <c r="I293" s="106">
        <f t="shared" ref="I293:O293" si="130">I294+I295</f>
        <v>499669458.21999997</v>
      </c>
      <c r="J293" s="106">
        <f t="shared" si="130"/>
        <v>563414887.82000005</v>
      </c>
      <c r="K293" s="106">
        <f t="shared" si="130"/>
        <v>646362532.25999999</v>
      </c>
      <c r="L293" s="106">
        <f t="shared" si="130"/>
        <v>739126563.26000011</v>
      </c>
      <c r="M293" s="106">
        <f t="shared" si="130"/>
        <v>752012910.34000003</v>
      </c>
      <c r="N293" s="106">
        <f t="shared" si="130"/>
        <v>659531113.10000002</v>
      </c>
      <c r="O293" s="106">
        <f t="shared" si="130"/>
        <v>644542842.66999996</v>
      </c>
      <c r="P293" s="84" t="s">
        <v>16</v>
      </c>
      <c r="Q293" s="84" t="s">
        <v>16</v>
      </c>
      <c r="R293" s="84" t="s">
        <v>16</v>
      </c>
      <c r="S293" s="84" t="s">
        <v>16</v>
      </c>
      <c r="T293" s="84" t="s">
        <v>16</v>
      </c>
      <c r="U293" s="84" t="s">
        <v>16</v>
      </c>
      <c r="V293" s="84" t="s">
        <v>16</v>
      </c>
      <c r="W293" s="84" t="s">
        <v>16</v>
      </c>
      <c r="X293" s="84" t="s">
        <v>16</v>
      </c>
      <c r="Y293" s="84" t="s">
        <v>16</v>
      </c>
      <c r="Z293" s="34"/>
      <c r="AA293" s="34"/>
      <c r="AB293" s="84" t="s">
        <v>16</v>
      </c>
    </row>
    <row r="294" spans="1:28" ht="76.5">
      <c r="A294" s="107"/>
      <c r="B294" s="108"/>
      <c r="C294" s="109"/>
      <c r="D294" s="109"/>
      <c r="E294" s="110"/>
      <c r="F294" s="105" t="s">
        <v>26</v>
      </c>
      <c r="G294" s="106">
        <f t="shared" si="129"/>
        <v>1215551569.1599998</v>
      </c>
      <c r="H294" s="106">
        <f t="shared" ref="H294:L294" si="131">H12+H42+H117+H126+H135+H141+H177+H195+H201+H207+H222+H234+H243+H249+H255+H264+H270</f>
        <v>112384210.61000001</v>
      </c>
      <c r="I294" s="106">
        <f t="shared" si="131"/>
        <v>117820299.03999998</v>
      </c>
      <c r="J294" s="106">
        <f t="shared" si="131"/>
        <v>128547301.15000001</v>
      </c>
      <c r="K294" s="106">
        <f t="shared" si="131"/>
        <v>178949673.90000001</v>
      </c>
      <c r="L294" s="106">
        <f t="shared" si="131"/>
        <v>192759512.41999999</v>
      </c>
      <c r="M294" s="106">
        <f>M12+M42+M117+M126+M135+M141+M177+M195+M201+M207+M222+M234+M243+M249+M255+M264+M270+M282</f>
        <v>209286362.46000001</v>
      </c>
      <c r="N294" s="106">
        <f t="shared" ref="N294:O294" si="132">N12+N42+N117+N126+N135+N141+N177+N195+N201+N207+N222+N234+N243+N249+N255+N264+N270+N282</f>
        <v>145061252.03999999</v>
      </c>
      <c r="O294" s="106">
        <f t="shared" si="132"/>
        <v>130742957.54000001</v>
      </c>
      <c r="P294" s="85"/>
      <c r="Q294" s="85"/>
      <c r="R294" s="85"/>
      <c r="S294" s="85"/>
      <c r="T294" s="85"/>
      <c r="U294" s="85"/>
      <c r="V294" s="85"/>
      <c r="W294" s="85"/>
      <c r="X294" s="85"/>
      <c r="Y294" s="85"/>
      <c r="Z294" s="34"/>
      <c r="AA294" s="34"/>
      <c r="AB294" s="85"/>
    </row>
    <row r="295" spans="1:28" ht="38.25">
      <c r="A295" s="111"/>
      <c r="B295" s="112"/>
      <c r="C295" s="113"/>
      <c r="D295" s="113"/>
      <c r="E295" s="114"/>
      <c r="F295" s="105" t="s">
        <v>22</v>
      </c>
      <c r="G295" s="106">
        <f>H295+I295+J295+K295+L295+M295+N295+O295</f>
        <v>3750071026.4300003</v>
      </c>
      <c r="H295" s="106">
        <f>H13+H43+H118+H127+H136+H142+H178+H196+H202+H208+H223+H235+H244+H250+H256+H265+H271</f>
        <v>348578077.30999994</v>
      </c>
      <c r="I295" s="106">
        <f>I13+I43+I118+I127+I136+I142+I178+I196+I202+I208+I223+I235+I244+I250+I256+I265+I271</f>
        <v>381849159.18000001</v>
      </c>
      <c r="J295" s="106">
        <f>J13+J43+J118+J127+J136+J142+J178+J196+J202+J208+J223+J235+J244+J250+J256+J265+J271</f>
        <v>434867586.67000002</v>
      </c>
      <c r="K295" s="106">
        <f>K13+K43+K118+K127+K136+K142+K178+K196+K202+K208+K223+K235+K244+K250+K256+K265+K271</f>
        <v>467412858.36000001</v>
      </c>
      <c r="L295" s="106">
        <f>L13+L43+L118+L127+L136+L142+L178+L196+L202+L208+L223+L235+L244+L250+L256+L265+L271+L277</f>
        <v>546367050.84000015</v>
      </c>
      <c r="M295" s="106">
        <f>M13+M43+M118+M127+M136+M142+M178+M196+M202+M208+M223+M235+M244+M250+M256+M265+M271+M277+M283</f>
        <v>542726547.88</v>
      </c>
      <c r="N295" s="106">
        <f t="shared" ref="N295:O295" si="133">N13+N43+N118+N127+N136+N142+N178+N196+N202+N208+N223+N235+N244+N250+N256+N265+N271+N277+N283</f>
        <v>514469861.06</v>
      </c>
      <c r="O295" s="106">
        <f t="shared" si="133"/>
        <v>513799885.13</v>
      </c>
      <c r="P295" s="86"/>
      <c r="Q295" s="86"/>
      <c r="R295" s="86"/>
      <c r="S295" s="86"/>
      <c r="T295" s="86"/>
      <c r="U295" s="86"/>
      <c r="V295" s="86"/>
      <c r="W295" s="86"/>
      <c r="X295" s="86"/>
      <c r="Y295" s="86"/>
      <c r="Z295" s="34"/>
      <c r="AA295" s="34"/>
      <c r="AB295" s="86"/>
    </row>
    <row r="296" spans="1:28" ht="22.5">
      <c r="A296" s="27">
        <v>134</v>
      </c>
      <c r="B296" s="27" t="s">
        <v>230</v>
      </c>
      <c r="C296" s="27"/>
      <c r="D296" s="27"/>
      <c r="E296" s="27"/>
      <c r="F296" s="11" t="s">
        <v>20</v>
      </c>
      <c r="G296" s="115">
        <f>H296+I296+J296+K296+L296+M296+N296+O296</f>
        <v>5864590224.9200001</v>
      </c>
      <c r="H296" s="115">
        <f t="shared" ref="H296:O296" si="134">H297+H298</f>
        <v>561094551.63999999</v>
      </c>
      <c r="I296" s="115">
        <f t="shared" si="134"/>
        <v>602098734.96000004</v>
      </c>
      <c r="J296" s="115">
        <f>J297+J298</f>
        <v>683165306.54999995</v>
      </c>
      <c r="K296" s="115">
        <f t="shared" si="134"/>
        <v>790305379.47000003</v>
      </c>
      <c r="L296" s="115">
        <f t="shared" si="134"/>
        <v>889782313.25999999</v>
      </c>
      <c r="M296" s="115">
        <f t="shared" si="134"/>
        <v>904516322.16000009</v>
      </c>
      <c r="N296" s="115">
        <f t="shared" si="134"/>
        <v>789084774.21000004</v>
      </c>
      <c r="O296" s="115">
        <f t="shared" si="134"/>
        <v>644542842.66999996</v>
      </c>
      <c r="P296" s="84" t="s">
        <v>16</v>
      </c>
      <c r="Q296" s="84" t="s">
        <v>16</v>
      </c>
      <c r="R296" s="84" t="s">
        <v>16</v>
      </c>
      <c r="S296" s="84" t="s">
        <v>16</v>
      </c>
      <c r="T296" s="84" t="s">
        <v>16</v>
      </c>
      <c r="U296" s="84" t="s">
        <v>16</v>
      </c>
      <c r="V296" s="84" t="s">
        <v>16</v>
      </c>
      <c r="W296" s="84" t="s">
        <v>16</v>
      </c>
      <c r="X296" s="84" t="s">
        <v>16</v>
      </c>
      <c r="Y296" s="84" t="s">
        <v>16</v>
      </c>
      <c r="Z296" s="34"/>
      <c r="AA296" s="34"/>
      <c r="AB296" s="84"/>
    </row>
    <row r="297" spans="1:28" ht="56.25">
      <c r="A297" s="27"/>
      <c r="B297" s="27"/>
      <c r="C297" s="27"/>
      <c r="D297" s="27"/>
      <c r="E297" s="27"/>
      <c r="F297" s="11" t="s">
        <v>21</v>
      </c>
      <c r="G297" s="115">
        <f t="shared" ref="G297:G298" si="135">H297+I297+J297+K297+L297+M297+N297+O297</f>
        <v>1888989755.9099998</v>
      </c>
      <c r="H297" s="115">
        <v>186182040.65000001</v>
      </c>
      <c r="I297" s="115">
        <v>192411461.58000001</v>
      </c>
      <c r="J297" s="115">
        <v>208041122.41999999</v>
      </c>
      <c r="K297" s="115">
        <v>277525851.04000002</v>
      </c>
      <c r="L297" s="115">
        <v>301977312.81999999</v>
      </c>
      <c r="M297" s="115">
        <v>318541596.70999998</v>
      </c>
      <c r="N297" s="115">
        <v>273567413.14999998</v>
      </c>
      <c r="O297" s="1">
        <v>130742957.54000001</v>
      </c>
      <c r="P297" s="85"/>
      <c r="Q297" s="85"/>
      <c r="R297" s="85"/>
      <c r="S297" s="85"/>
      <c r="T297" s="85"/>
      <c r="U297" s="85"/>
      <c r="V297" s="85"/>
      <c r="W297" s="85"/>
      <c r="X297" s="85"/>
      <c r="Y297" s="85"/>
      <c r="Z297" s="34"/>
      <c r="AA297" s="34"/>
      <c r="AB297" s="85"/>
    </row>
    <row r="298" spans="1:28" ht="33.75">
      <c r="A298" s="27"/>
      <c r="B298" s="27"/>
      <c r="C298" s="27"/>
      <c r="D298" s="27"/>
      <c r="E298" s="27"/>
      <c r="F298" s="4" t="s">
        <v>22</v>
      </c>
      <c r="G298" s="115">
        <f t="shared" si="135"/>
        <v>3975600469.0099998</v>
      </c>
      <c r="H298" s="115">
        <v>374912510.99000001</v>
      </c>
      <c r="I298" s="115">
        <v>409687273.38</v>
      </c>
      <c r="J298" s="115">
        <v>475124184.13</v>
      </c>
      <c r="K298" s="115">
        <v>512779528.43000001</v>
      </c>
      <c r="L298" s="115">
        <v>587805000.44000006</v>
      </c>
      <c r="M298" s="115">
        <v>585974725.45000005</v>
      </c>
      <c r="N298" s="115">
        <v>515517361.06</v>
      </c>
      <c r="O298" s="1">
        <v>513799885.13</v>
      </c>
      <c r="P298" s="86"/>
      <c r="Q298" s="86"/>
      <c r="R298" s="86"/>
      <c r="S298" s="86"/>
      <c r="T298" s="86"/>
      <c r="U298" s="86"/>
      <c r="V298" s="86"/>
      <c r="W298" s="86"/>
      <c r="X298" s="86"/>
      <c r="Y298" s="86"/>
      <c r="Z298" s="34"/>
      <c r="AA298" s="34"/>
      <c r="AB298" s="86"/>
    </row>
  </sheetData>
  <mergeCells count="1548">
    <mergeCell ref="W296:W298"/>
    <mergeCell ref="X296:X298"/>
    <mergeCell ref="Y296:Y298"/>
    <mergeCell ref="AB296:AB298"/>
    <mergeCell ref="I2:O2"/>
    <mergeCell ref="A3:N3"/>
    <mergeCell ref="AB293:AB295"/>
    <mergeCell ref="A296:A298"/>
    <mergeCell ref="B296:E298"/>
    <mergeCell ref="P296:P298"/>
    <mergeCell ref="Q296:Q298"/>
    <mergeCell ref="R296:R298"/>
    <mergeCell ref="S296:S298"/>
    <mergeCell ref="T296:T298"/>
    <mergeCell ref="U296:U298"/>
    <mergeCell ref="V296:V298"/>
    <mergeCell ref="T293:T295"/>
    <mergeCell ref="U293:U295"/>
    <mergeCell ref="V293:V295"/>
    <mergeCell ref="W293:W295"/>
    <mergeCell ref="X293:X295"/>
    <mergeCell ref="Y293:Y295"/>
    <mergeCell ref="A293:A295"/>
    <mergeCell ref="B293:E295"/>
    <mergeCell ref="P293:P295"/>
    <mergeCell ref="Q293:Q295"/>
    <mergeCell ref="R293:R295"/>
    <mergeCell ref="S293:S295"/>
    <mergeCell ref="W290:W292"/>
    <mergeCell ref="X290:X292"/>
    <mergeCell ref="Y290:Y292"/>
    <mergeCell ref="Z290:Z291"/>
    <mergeCell ref="AA290:AA291"/>
    <mergeCell ref="AB290:AB292"/>
    <mergeCell ref="Q290:Q292"/>
    <mergeCell ref="R290:R292"/>
    <mergeCell ref="S290:S292"/>
    <mergeCell ref="T290:T292"/>
    <mergeCell ref="U290:U292"/>
    <mergeCell ref="V290:V292"/>
    <mergeCell ref="W287:W289"/>
    <mergeCell ref="X287:X289"/>
    <mergeCell ref="Y287:Y289"/>
    <mergeCell ref="AB287:AB289"/>
    <mergeCell ref="A290:A292"/>
    <mergeCell ref="B290:B292"/>
    <mergeCell ref="C290:C292"/>
    <mergeCell ref="D290:D292"/>
    <mergeCell ref="E290:E292"/>
    <mergeCell ref="P290:P292"/>
    <mergeCell ref="Q287:Q289"/>
    <mergeCell ref="R287:R289"/>
    <mergeCell ref="S287:S289"/>
    <mergeCell ref="T287:T289"/>
    <mergeCell ref="U287:U289"/>
    <mergeCell ref="V287:V289"/>
    <mergeCell ref="W284:W286"/>
    <mergeCell ref="X284:X286"/>
    <mergeCell ref="Y284:Y286"/>
    <mergeCell ref="AB284:AB286"/>
    <mergeCell ref="A287:A289"/>
    <mergeCell ref="B287:B289"/>
    <mergeCell ref="C287:C289"/>
    <mergeCell ref="D287:D289"/>
    <mergeCell ref="E287:E289"/>
    <mergeCell ref="P287:P289"/>
    <mergeCell ref="Q284:Q286"/>
    <mergeCell ref="R284:R286"/>
    <mergeCell ref="S284:S286"/>
    <mergeCell ref="T284:T286"/>
    <mergeCell ref="U284:U286"/>
    <mergeCell ref="V284:V286"/>
    <mergeCell ref="W281:W283"/>
    <mergeCell ref="X281:X283"/>
    <mergeCell ref="Y281:Y283"/>
    <mergeCell ref="AB281:AB283"/>
    <mergeCell ref="A284:A286"/>
    <mergeCell ref="B284:B286"/>
    <mergeCell ref="C284:C286"/>
    <mergeCell ref="D284:D286"/>
    <mergeCell ref="E284:E286"/>
    <mergeCell ref="P284:P286"/>
    <mergeCell ref="Q281:Q283"/>
    <mergeCell ref="R281:R283"/>
    <mergeCell ref="S281:S283"/>
    <mergeCell ref="T281:T283"/>
    <mergeCell ref="U281:U283"/>
    <mergeCell ref="V281:V283"/>
    <mergeCell ref="A281:A283"/>
    <mergeCell ref="B281:B283"/>
    <mergeCell ref="C281:C283"/>
    <mergeCell ref="D281:D283"/>
    <mergeCell ref="E281:E283"/>
    <mergeCell ref="P281:P283"/>
    <mergeCell ref="W278:W280"/>
    <mergeCell ref="X278:X280"/>
    <mergeCell ref="Y278:Y280"/>
    <mergeCell ref="Z278:Z280"/>
    <mergeCell ref="AA278:AA280"/>
    <mergeCell ref="AB278:AB280"/>
    <mergeCell ref="Q278:Q280"/>
    <mergeCell ref="R278:R280"/>
    <mergeCell ref="S278:S280"/>
    <mergeCell ref="T278:T280"/>
    <mergeCell ref="U278:U280"/>
    <mergeCell ref="V278:V280"/>
    <mergeCell ref="W275:W277"/>
    <mergeCell ref="X275:X277"/>
    <mergeCell ref="Y275:Y277"/>
    <mergeCell ref="AB275:AB277"/>
    <mergeCell ref="A278:A280"/>
    <mergeCell ref="B278:B280"/>
    <mergeCell ref="C278:C280"/>
    <mergeCell ref="D278:D280"/>
    <mergeCell ref="E278:E280"/>
    <mergeCell ref="P278:P280"/>
    <mergeCell ref="Q275:Q277"/>
    <mergeCell ref="R275:R277"/>
    <mergeCell ref="S275:S277"/>
    <mergeCell ref="T275:T277"/>
    <mergeCell ref="U275:U277"/>
    <mergeCell ref="V275:V277"/>
    <mergeCell ref="A275:A277"/>
    <mergeCell ref="B275:B277"/>
    <mergeCell ref="C275:C277"/>
    <mergeCell ref="D275:D277"/>
    <mergeCell ref="E275:E277"/>
    <mergeCell ref="P275:P277"/>
    <mergeCell ref="X272:X274"/>
    <mergeCell ref="Y272:Y274"/>
    <mergeCell ref="Z272:Z274"/>
    <mergeCell ref="AA272:AA274"/>
    <mergeCell ref="AB272:AB274"/>
    <mergeCell ref="P273:P274"/>
    <mergeCell ref="R272:R274"/>
    <mergeCell ref="S272:S274"/>
    <mergeCell ref="T272:T274"/>
    <mergeCell ref="U272:U274"/>
    <mergeCell ref="V272:V274"/>
    <mergeCell ref="W272:W274"/>
    <mergeCell ref="W269:W271"/>
    <mergeCell ref="X269:X271"/>
    <mergeCell ref="Y269:Y271"/>
    <mergeCell ref="AB269:AB271"/>
    <mergeCell ref="A272:A274"/>
    <mergeCell ref="B272:B274"/>
    <mergeCell ref="C272:C274"/>
    <mergeCell ref="D272:D274"/>
    <mergeCell ref="E272:E274"/>
    <mergeCell ref="Q272:Q274"/>
    <mergeCell ref="Q269:Q271"/>
    <mergeCell ref="R269:R271"/>
    <mergeCell ref="S269:S271"/>
    <mergeCell ref="T269:T271"/>
    <mergeCell ref="U269:U271"/>
    <mergeCell ref="V269:V271"/>
    <mergeCell ref="W266:W268"/>
    <mergeCell ref="X266:X268"/>
    <mergeCell ref="Y266:Y268"/>
    <mergeCell ref="AB266:AB268"/>
    <mergeCell ref="A269:A271"/>
    <mergeCell ref="B269:B271"/>
    <mergeCell ref="C269:C271"/>
    <mergeCell ref="D269:D271"/>
    <mergeCell ref="E269:E271"/>
    <mergeCell ref="P269:P271"/>
    <mergeCell ref="Q266:Q268"/>
    <mergeCell ref="R266:R268"/>
    <mergeCell ref="S266:S268"/>
    <mergeCell ref="T266:T268"/>
    <mergeCell ref="U266:U268"/>
    <mergeCell ref="V266:V268"/>
    <mergeCell ref="W263:W265"/>
    <mergeCell ref="X263:X265"/>
    <mergeCell ref="Y263:Y265"/>
    <mergeCell ref="AB263:AB265"/>
    <mergeCell ref="A266:A268"/>
    <mergeCell ref="B266:B268"/>
    <mergeCell ref="C266:C268"/>
    <mergeCell ref="D266:D268"/>
    <mergeCell ref="E266:E268"/>
    <mergeCell ref="P266:P268"/>
    <mergeCell ref="Q263:Q265"/>
    <mergeCell ref="R263:R265"/>
    <mergeCell ref="S263:S265"/>
    <mergeCell ref="T263:T265"/>
    <mergeCell ref="U263:U265"/>
    <mergeCell ref="V263:V265"/>
    <mergeCell ref="W260:W262"/>
    <mergeCell ref="X260:X262"/>
    <mergeCell ref="Y260:Y262"/>
    <mergeCell ref="AB260:AB262"/>
    <mergeCell ref="A263:A265"/>
    <mergeCell ref="B263:B265"/>
    <mergeCell ref="C263:C265"/>
    <mergeCell ref="D263:D265"/>
    <mergeCell ref="E263:E265"/>
    <mergeCell ref="P263:P265"/>
    <mergeCell ref="Q260:Q262"/>
    <mergeCell ref="R260:R262"/>
    <mergeCell ref="S260:S262"/>
    <mergeCell ref="T260:T262"/>
    <mergeCell ref="U260:U262"/>
    <mergeCell ref="V260:V262"/>
    <mergeCell ref="W257:W258"/>
    <mergeCell ref="X257:X258"/>
    <mergeCell ref="Y257:Y258"/>
    <mergeCell ref="AB257:AB258"/>
    <mergeCell ref="A260:A262"/>
    <mergeCell ref="B260:B262"/>
    <mergeCell ref="C260:C262"/>
    <mergeCell ref="D260:D262"/>
    <mergeCell ref="E260:E262"/>
    <mergeCell ref="P260:P262"/>
    <mergeCell ref="Q257:Q258"/>
    <mergeCell ref="R257:R258"/>
    <mergeCell ref="S257:S258"/>
    <mergeCell ref="T257:T258"/>
    <mergeCell ref="U257:U258"/>
    <mergeCell ref="V257:V259"/>
    <mergeCell ref="W254:W256"/>
    <mergeCell ref="X254:X256"/>
    <mergeCell ref="Y254:Y256"/>
    <mergeCell ref="AB254:AB256"/>
    <mergeCell ref="A257:A259"/>
    <mergeCell ref="B257:B259"/>
    <mergeCell ref="C257:C259"/>
    <mergeCell ref="D257:D259"/>
    <mergeCell ref="E257:E259"/>
    <mergeCell ref="P257:P258"/>
    <mergeCell ref="Q254:Q256"/>
    <mergeCell ref="R254:R256"/>
    <mergeCell ref="S254:S256"/>
    <mergeCell ref="T254:T256"/>
    <mergeCell ref="U254:U256"/>
    <mergeCell ref="V254:V256"/>
    <mergeCell ref="W251:W253"/>
    <mergeCell ref="X251:X253"/>
    <mergeCell ref="Y251:Y253"/>
    <mergeCell ref="AB251:AB253"/>
    <mergeCell ref="A254:A256"/>
    <mergeCell ref="B254:B256"/>
    <mergeCell ref="C254:C256"/>
    <mergeCell ref="D254:D256"/>
    <mergeCell ref="E254:E256"/>
    <mergeCell ref="P254:P256"/>
    <mergeCell ref="Q251:Q253"/>
    <mergeCell ref="R251:R253"/>
    <mergeCell ref="S251:S253"/>
    <mergeCell ref="T251:T253"/>
    <mergeCell ref="U251:U253"/>
    <mergeCell ref="V251:V253"/>
    <mergeCell ref="W248:W250"/>
    <mergeCell ref="X248:X250"/>
    <mergeCell ref="Y248:Y250"/>
    <mergeCell ref="AB248:AB250"/>
    <mergeCell ref="A251:A253"/>
    <mergeCell ref="B251:B253"/>
    <mergeCell ref="C251:C253"/>
    <mergeCell ref="D251:D253"/>
    <mergeCell ref="E251:E253"/>
    <mergeCell ref="P251:P253"/>
    <mergeCell ref="Q248:Q250"/>
    <mergeCell ref="R248:R250"/>
    <mergeCell ref="S248:S250"/>
    <mergeCell ref="T248:T250"/>
    <mergeCell ref="U248:U250"/>
    <mergeCell ref="V248:V250"/>
    <mergeCell ref="W245:W246"/>
    <mergeCell ref="X245:X246"/>
    <mergeCell ref="Y245:Y246"/>
    <mergeCell ref="AB245:AB246"/>
    <mergeCell ref="A248:A250"/>
    <mergeCell ref="B248:B250"/>
    <mergeCell ref="C248:C250"/>
    <mergeCell ref="D248:D250"/>
    <mergeCell ref="E248:E250"/>
    <mergeCell ref="P248:P250"/>
    <mergeCell ref="Q245:Q246"/>
    <mergeCell ref="R245:R246"/>
    <mergeCell ref="S245:S246"/>
    <mergeCell ref="T245:T246"/>
    <mergeCell ref="U245:U246"/>
    <mergeCell ref="V245:V246"/>
    <mergeCell ref="W242:W244"/>
    <mergeCell ref="X242:X244"/>
    <mergeCell ref="Y242:Y244"/>
    <mergeCell ref="AB242:AB244"/>
    <mergeCell ref="A245:A247"/>
    <mergeCell ref="B245:B247"/>
    <mergeCell ref="C245:C247"/>
    <mergeCell ref="D245:D247"/>
    <mergeCell ref="E245:E247"/>
    <mergeCell ref="P245:P246"/>
    <mergeCell ref="Q242:Q244"/>
    <mergeCell ref="R242:R244"/>
    <mergeCell ref="S242:S244"/>
    <mergeCell ref="T242:T244"/>
    <mergeCell ref="U242:U244"/>
    <mergeCell ref="V242:V244"/>
    <mergeCell ref="A242:A244"/>
    <mergeCell ref="B242:B244"/>
    <mergeCell ref="C242:C244"/>
    <mergeCell ref="D242:D244"/>
    <mergeCell ref="E242:E244"/>
    <mergeCell ref="P242:P244"/>
    <mergeCell ref="W239:W240"/>
    <mergeCell ref="X239:X240"/>
    <mergeCell ref="Y239:Y240"/>
    <mergeCell ref="Z239:Z240"/>
    <mergeCell ref="AA239:AA240"/>
    <mergeCell ref="AB239:AB240"/>
    <mergeCell ref="Q239:Q240"/>
    <mergeCell ref="R239:R240"/>
    <mergeCell ref="S239:S240"/>
    <mergeCell ref="T239:T240"/>
    <mergeCell ref="U239:U240"/>
    <mergeCell ref="V239:V240"/>
    <mergeCell ref="W236:W238"/>
    <mergeCell ref="X236:X238"/>
    <mergeCell ref="Y236:Y238"/>
    <mergeCell ref="AB236:AB238"/>
    <mergeCell ref="A239:A241"/>
    <mergeCell ref="B239:B241"/>
    <mergeCell ref="C239:C241"/>
    <mergeCell ref="D239:D241"/>
    <mergeCell ref="E239:E241"/>
    <mergeCell ref="P239:P240"/>
    <mergeCell ref="Q236:Q238"/>
    <mergeCell ref="R236:R238"/>
    <mergeCell ref="S236:S238"/>
    <mergeCell ref="T236:T238"/>
    <mergeCell ref="U236:U238"/>
    <mergeCell ref="V236:V238"/>
    <mergeCell ref="W233:W235"/>
    <mergeCell ref="X233:X235"/>
    <mergeCell ref="Y233:Y235"/>
    <mergeCell ref="AB233:AB235"/>
    <mergeCell ref="A236:A238"/>
    <mergeCell ref="B236:B238"/>
    <mergeCell ref="C236:C238"/>
    <mergeCell ref="D236:D238"/>
    <mergeCell ref="E236:E238"/>
    <mergeCell ref="P236:P238"/>
    <mergeCell ref="Q233:Q235"/>
    <mergeCell ref="R233:R235"/>
    <mergeCell ref="S233:S235"/>
    <mergeCell ref="T233:T235"/>
    <mergeCell ref="U233:U235"/>
    <mergeCell ref="V233:V235"/>
    <mergeCell ref="W230:W232"/>
    <mergeCell ref="X230:X232"/>
    <mergeCell ref="Y230:Y232"/>
    <mergeCell ref="AB230:AB232"/>
    <mergeCell ref="A233:A235"/>
    <mergeCell ref="B233:B235"/>
    <mergeCell ref="C233:C235"/>
    <mergeCell ref="D233:D235"/>
    <mergeCell ref="E233:E235"/>
    <mergeCell ref="P233:P235"/>
    <mergeCell ref="Q230:Q232"/>
    <mergeCell ref="R230:R232"/>
    <mergeCell ref="S230:S232"/>
    <mergeCell ref="T230:T232"/>
    <mergeCell ref="U230:U232"/>
    <mergeCell ref="V230:V232"/>
    <mergeCell ref="W227:W229"/>
    <mergeCell ref="X227:X229"/>
    <mergeCell ref="Y227:Y229"/>
    <mergeCell ref="AB227:AB229"/>
    <mergeCell ref="A230:A232"/>
    <mergeCell ref="B230:B232"/>
    <mergeCell ref="C230:C232"/>
    <mergeCell ref="D230:D232"/>
    <mergeCell ref="E230:E232"/>
    <mergeCell ref="P230:P232"/>
    <mergeCell ref="Q227:Q229"/>
    <mergeCell ref="R227:R229"/>
    <mergeCell ref="S227:S229"/>
    <mergeCell ref="T227:T229"/>
    <mergeCell ref="U227:U229"/>
    <mergeCell ref="V227:V229"/>
    <mergeCell ref="W224:W226"/>
    <mergeCell ref="X224:X226"/>
    <mergeCell ref="Y224:Y226"/>
    <mergeCell ref="AB224:AB226"/>
    <mergeCell ref="A227:A229"/>
    <mergeCell ref="B227:B229"/>
    <mergeCell ref="C227:C229"/>
    <mergeCell ref="D227:D229"/>
    <mergeCell ref="E227:E229"/>
    <mergeCell ref="P227:P229"/>
    <mergeCell ref="Q224:Q226"/>
    <mergeCell ref="R224:R226"/>
    <mergeCell ref="S224:S226"/>
    <mergeCell ref="T224:T226"/>
    <mergeCell ref="U224:U226"/>
    <mergeCell ref="V224:V226"/>
    <mergeCell ref="W221:W223"/>
    <mergeCell ref="X221:X223"/>
    <mergeCell ref="Y221:Y223"/>
    <mergeCell ref="AB221:AB223"/>
    <mergeCell ref="A224:A226"/>
    <mergeCell ref="B224:B226"/>
    <mergeCell ref="C224:C226"/>
    <mergeCell ref="D224:D226"/>
    <mergeCell ref="E224:E226"/>
    <mergeCell ref="P224:P226"/>
    <mergeCell ref="Q221:Q223"/>
    <mergeCell ref="R221:R223"/>
    <mergeCell ref="S221:S223"/>
    <mergeCell ref="T221:T223"/>
    <mergeCell ref="U221:U223"/>
    <mergeCell ref="V221:V223"/>
    <mergeCell ref="W218:W220"/>
    <mergeCell ref="X218:X220"/>
    <mergeCell ref="Y218:Y220"/>
    <mergeCell ref="AB218:AB220"/>
    <mergeCell ref="A221:A223"/>
    <mergeCell ref="B221:B223"/>
    <mergeCell ref="C221:C223"/>
    <mergeCell ref="D221:D223"/>
    <mergeCell ref="E221:E223"/>
    <mergeCell ref="P221:P223"/>
    <mergeCell ref="Q218:Q220"/>
    <mergeCell ref="R218:R220"/>
    <mergeCell ref="S218:S220"/>
    <mergeCell ref="T218:T220"/>
    <mergeCell ref="U218:U220"/>
    <mergeCell ref="V218:V220"/>
    <mergeCell ref="W215:W217"/>
    <mergeCell ref="X215:X217"/>
    <mergeCell ref="Y215:Y217"/>
    <mergeCell ref="AB215:AB217"/>
    <mergeCell ref="A218:A220"/>
    <mergeCell ref="B218:B220"/>
    <mergeCell ref="C218:C220"/>
    <mergeCell ref="D218:D220"/>
    <mergeCell ref="E218:E220"/>
    <mergeCell ref="P218:P220"/>
    <mergeCell ref="Q215:Q217"/>
    <mergeCell ref="R215:R217"/>
    <mergeCell ref="S215:S217"/>
    <mergeCell ref="T215:T217"/>
    <mergeCell ref="U215:U217"/>
    <mergeCell ref="V215:V217"/>
    <mergeCell ref="W212:W214"/>
    <mergeCell ref="X212:X214"/>
    <mergeCell ref="Y212:Y214"/>
    <mergeCell ref="AB212:AB214"/>
    <mergeCell ref="A215:A217"/>
    <mergeCell ref="B215:B217"/>
    <mergeCell ref="C215:C217"/>
    <mergeCell ref="D215:D217"/>
    <mergeCell ref="E215:E217"/>
    <mergeCell ref="P215:P217"/>
    <mergeCell ref="Q212:Q214"/>
    <mergeCell ref="R212:R214"/>
    <mergeCell ref="S212:S214"/>
    <mergeCell ref="T212:T214"/>
    <mergeCell ref="U212:U214"/>
    <mergeCell ref="V212:V214"/>
    <mergeCell ref="W209:W211"/>
    <mergeCell ref="X209:X211"/>
    <mergeCell ref="Y209:Y211"/>
    <mergeCell ref="AB209:AB211"/>
    <mergeCell ref="A212:A214"/>
    <mergeCell ref="B212:B214"/>
    <mergeCell ref="C212:C214"/>
    <mergeCell ref="D212:D214"/>
    <mergeCell ref="E212:E214"/>
    <mergeCell ref="P212:P214"/>
    <mergeCell ref="Q209:Q211"/>
    <mergeCell ref="R209:R211"/>
    <mergeCell ref="S209:S211"/>
    <mergeCell ref="T209:T211"/>
    <mergeCell ref="U209:U211"/>
    <mergeCell ref="V209:V211"/>
    <mergeCell ref="W206:W208"/>
    <mergeCell ref="X206:X208"/>
    <mergeCell ref="Y206:Y208"/>
    <mergeCell ref="AB206:AB208"/>
    <mergeCell ref="A209:A211"/>
    <mergeCell ref="B209:B211"/>
    <mergeCell ref="C209:C211"/>
    <mergeCell ref="D209:D211"/>
    <mergeCell ref="E209:E211"/>
    <mergeCell ref="P209:P211"/>
    <mergeCell ref="Q206:Q208"/>
    <mergeCell ref="R206:R208"/>
    <mergeCell ref="S206:S208"/>
    <mergeCell ref="T206:T208"/>
    <mergeCell ref="U206:U208"/>
    <mergeCell ref="V206:V208"/>
    <mergeCell ref="W203:W205"/>
    <mergeCell ref="X203:X205"/>
    <mergeCell ref="Y203:Y205"/>
    <mergeCell ref="AB203:AB205"/>
    <mergeCell ref="A206:A208"/>
    <mergeCell ref="B206:B208"/>
    <mergeCell ref="C206:C208"/>
    <mergeCell ref="D206:D208"/>
    <mergeCell ref="E206:E208"/>
    <mergeCell ref="P206:P208"/>
    <mergeCell ref="Q203:Q205"/>
    <mergeCell ref="R203:R205"/>
    <mergeCell ref="S203:S205"/>
    <mergeCell ref="T203:T205"/>
    <mergeCell ref="U203:U205"/>
    <mergeCell ref="V203:V205"/>
    <mergeCell ref="W200:W202"/>
    <mergeCell ref="X200:X202"/>
    <mergeCell ref="Y200:Y202"/>
    <mergeCell ref="AB200:AB202"/>
    <mergeCell ref="A203:A205"/>
    <mergeCell ref="B203:B205"/>
    <mergeCell ref="C203:C205"/>
    <mergeCell ref="D203:D205"/>
    <mergeCell ref="E203:E205"/>
    <mergeCell ref="P203:P205"/>
    <mergeCell ref="Q200:Q202"/>
    <mergeCell ref="R200:R202"/>
    <mergeCell ref="S200:S202"/>
    <mergeCell ref="T200:T202"/>
    <mergeCell ref="U200:U202"/>
    <mergeCell ref="V200:V202"/>
    <mergeCell ref="W197:W199"/>
    <mergeCell ref="X197:X199"/>
    <mergeCell ref="Y197:Y199"/>
    <mergeCell ref="AB197:AB199"/>
    <mergeCell ref="A200:A202"/>
    <mergeCell ref="B200:B202"/>
    <mergeCell ref="C200:C202"/>
    <mergeCell ref="D200:D202"/>
    <mergeCell ref="E200:E202"/>
    <mergeCell ref="P200:P202"/>
    <mergeCell ref="Q197:Q199"/>
    <mergeCell ref="R197:R199"/>
    <mergeCell ref="S197:S199"/>
    <mergeCell ref="T197:T199"/>
    <mergeCell ref="U197:U199"/>
    <mergeCell ref="V197:V199"/>
    <mergeCell ref="W194:W196"/>
    <mergeCell ref="X194:X196"/>
    <mergeCell ref="Y194:Y196"/>
    <mergeCell ref="AB194:AB196"/>
    <mergeCell ref="A197:A199"/>
    <mergeCell ref="B197:B199"/>
    <mergeCell ref="C197:C199"/>
    <mergeCell ref="D197:D199"/>
    <mergeCell ref="E197:E199"/>
    <mergeCell ref="P197:P199"/>
    <mergeCell ref="Q194:Q196"/>
    <mergeCell ref="R194:R196"/>
    <mergeCell ref="S194:S196"/>
    <mergeCell ref="T194:T196"/>
    <mergeCell ref="U194:U196"/>
    <mergeCell ref="V194:V196"/>
    <mergeCell ref="W191:W193"/>
    <mergeCell ref="X191:X193"/>
    <mergeCell ref="Y191:Y193"/>
    <mergeCell ref="AB191:AB193"/>
    <mergeCell ref="A194:A196"/>
    <mergeCell ref="B194:B196"/>
    <mergeCell ref="C194:C196"/>
    <mergeCell ref="D194:D196"/>
    <mergeCell ref="E194:E196"/>
    <mergeCell ref="P194:P196"/>
    <mergeCell ref="Q191:Q193"/>
    <mergeCell ref="R191:R193"/>
    <mergeCell ref="S191:S193"/>
    <mergeCell ref="T191:T193"/>
    <mergeCell ref="U191:U193"/>
    <mergeCell ref="V191:V193"/>
    <mergeCell ref="W188:W190"/>
    <mergeCell ref="X188:X190"/>
    <mergeCell ref="Y188:Y190"/>
    <mergeCell ref="AB188:AB190"/>
    <mergeCell ref="A191:A193"/>
    <mergeCell ref="B191:B193"/>
    <mergeCell ref="C191:C193"/>
    <mergeCell ref="D191:D193"/>
    <mergeCell ref="E191:E193"/>
    <mergeCell ref="P191:P193"/>
    <mergeCell ref="Q188:Q190"/>
    <mergeCell ref="R188:R190"/>
    <mergeCell ref="S188:S190"/>
    <mergeCell ref="T188:T190"/>
    <mergeCell ref="U188:U190"/>
    <mergeCell ref="V188:V190"/>
    <mergeCell ref="W185:W187"/>
    <mergeCell ref="X185:X187"/>
    <mergeCell ref="Y185:Y187"/>
    <mergeCell ref="AB185:AB187"/>
    <mergeCell ref="A188:A190"/>
    <mergeCell ref="B188:B190"/>
    <mergeCell ref="C188:C190"/>
    <mergeCell ref="D188:D190"/>
    <mergeCell ref="E188:E190"/>
    <mergeCell ref="P188:P190"/>
    <mergeCell ref="Q185:Q187"/>
    <mergeCell ref="R185:R187"/>
    <mergeCell ref="S185:S187"/>
    <mergeCell ref="T185:T187"/>
    <mergeCell ref="U185:U187"/>
    <mergeCell ref="V185:V187"/>
    <mergeCell ref="W182:W184"/>
    <mergeCell ref="X182:X184"/>
    <mergeCell ref="Y182:Y184"/>
    <mergeCell ref="AB182:AB184"/>
    <mergeCell ref="A185:A187"/>
    <mergeCell ref="B185:B187"/>
    <mergeCell ref="C185:C187"/>
    <mergeCell ref="D185:D187"/>
    <mergeCell ref="E185:E187"/>
    <mergeCell ref="P185:P187"/>
    <mergeCell ref="Q182:Q184"/>
    <mergeCell ref="R182:R184"/>
    <mergeCell ref="S182:S184"/>
    <mergeCell ref="T182:T184"/>
    <mergeCell ref="U182:U184"/>
    <mergeCell ref="V182:V184"/>
    <mergeCell ref="W179:W181"/>
    <mergeCell ref="X179:X181"/>
    <mergeCell ref="Y179:Y181"/>
    <mergeCell ref="AB179:AB181"/>
    <mergeCell ref="A182:A184"/>
    <mergeCell ref="B182:B184"/>
    <mergeCell ref="C182:C184"/>
    <mergeCell ref="D182:D184"/>
    <mergeCell ref="E182:E184"/>
    <mergeCell ref="P182:P184"/>
    <mergeCell ref="Q179:Q181"/>
    <mergeCell ref="R179:R181"/>
    <mergeCell ref="S179:S181"/>
    <mergeCell ref="T179:T181"/>
    <mergeCell ref="U179:U181"/>
    <mergeCell ref="V179:V181"/>
    <mergeCell ref="W176:W178"/>
    <mergeCell ref="X176:X178"/>
    <mergeCell ref="Y176:Y178"/>
    <mergeCell ref="AB176:AB178"/>
    <mergeCell ref="A179:A181"/>
    <mergeCell ref="B179:B181"/>
    <mergeCell ref="C179:C181"/>
    <mergeCell ref="D179:D181"/>
    <mergeCell ref="E179:E181"/>
    <mergeCell ref="P179:P181"/>
    <mergeCell ref="Q176:Q178"/>
    <mergeCell ref="R176:R178"/>
    <mergeCell ref="S176:S178"/>
    <mergeCell ref="T176:T178"/>
    <mergeCell ref="U176:U178"/>
    <mergeCell ref="V176:V178"/>
    <mergeCell ref="W173:W175"/>
    <mergeCell ref="X173:X175"/>
    <mergeCell ref="Y173:Y175"/>
    <mergeCell ref="AB173:AB175"/>
    <mergeCell ref="A176:A178"/>
    <mergeCell ref="B176:B178"/>
    <mergeCell ref="C176:C178"/>
    <mergeCell ref="D176:D178"/>
    <mergeCell ref="E176:E178"/>
    <mergeCell ref="P176:P178"/>
    <mergeCell ref="Q173:Q175"/>
    <mergeCell ref="R173:R175"/>
    <mergeCell ref="S173:S175"/>
    <mergeCell ref="T173:T175"/>
    <mergeCell ref="U173:U175"/>
    <mergeCell ref="V173:V175"/>
    <mergeCell ref="W170:W172"/>
    <mergeCell ref="X170:X172"/>
    <mergeCell ref="Y170:Y172"/>
    <mergeCell ref="AB170:AB172"/>
    <mergeCell ref="A173:A175"/>
    <mergeCell ref="B173:B175"/>
    <mergeCell ref="C173:C175"/>
    <mergeCell ref="D173:D175"/>
    <mergeCell ref="E173:E175"/>
    <mergeCell ref="P173:P175"/>
    <mergeCell ref="Q170:Q172"/>
    <mergeCell ref="R170:R172"/>
    <mergeCell ref="S170:S172"/>
    <mergeCell ref="T170:T172"/>
    <mergeCell ref="U170:U172"/>
    <mergeCell ref="V170:V172"/>
    <mergeCell ref="W167:W169"/>
    <mergeCell ref="X167:X169"/>
    <mergeCell ref="Y167:Y169"/>
    <mergeCell ref="AB167:AB169"/>
    <mergeCell ref="A170:A172"/>
    <mergeCell ref="B170:B172"/>
    <mergeCell ref="C170:C172"/>
    <mergeCell ref="D170:D172"/>
    <mergeCell ref="E170:E172"/>
    <mergeCell ref="P170:P172"/>
    <mergeCell ref="Q167:Q169"/>
    <mergeCell ref="R167:R169"/>
    <mergeCell ref="S167:S169"/>
    <mergeCell ref="T167:T169"/>
    <mergeCell ref="U167:U169"/>
    <mergeCell ref="V167:V169"/>
    <mergeCell ref="W164:W166"/>
    <mergeCell ref="X164:X166"/>
    <mergeCell ref="Y164:Y166"/>
    <mergeCell ref="AB164:AB166"/>
    <mergeCell ref="A167:A169"/>
    <mergeCell ref="B167:B169"/>
    <mergeCell ref="C167:C169"/>
    <mergeCell ref="D167:D169"/>
    <mergeCell ref="E167:E169"/>
    <mergeCell ref="P167:P169"/>
    <mergeCell ref="Q164:Q166"/>
    <mergeCell ref="R164:R166"/>
    <mergeCell ref="S164:S166"/>
    <mergeCell ref="T164:T166"/>
    <mergeCell ref="U164:U166"/>
    <mergeCell ref="V164:V166"/>
    <mergeCell ref="W161:W163"/>
    <mergeCell ref="X161:X163"/>
    <mergeCell ref="Y161:Y163"/>
    <mergeCell ref="AB161:AB163"/>
    <mergeCell ref="A164:A166"/>
    <mergeCell ref="B164:B166"/>
    <mergeCell ref="C164:C166"/>
    <mergeCell ref="D164:D166"/>
    <mergeCell ref="E164:E166"/>
    <mergeCell ref="P164:P166"/>
    <mergeCell ref="Q161:Q163"/>
    <mergeCell ref="R161:R163"/>
    <mergeCell ref="S161:S163"/>
    <mergeCell ref="T161:T163"/>
    <mergeCell ref="U161:U163"/>
    <mergeCell ref="V161:V163"/>
    <mergeCell ref="W158:W160"/>
    <mergeCell ref="X158:X160"/>
    <mergeCell ref="Y158:Y160"/>
    <mergeCell ref="AB158:AB160"/>
    <mergeCell ref="A161:A163"/>
    <mergeCell ref="B161:B163"/>
    <mergeCell ref="C161:C163"/>
    <mergeCell ref="D161:D163"/>
    <mergeCell ref="E161:E163"/>
    <mergeCell ref="P161:P163"/>
    <mergeCell ref="Q158:Q160"/>
    <mergeCell ref="R158:R160"/>
    <mergeCell ref="S158:S160"/>
    <mergeCell ref="T158:T160"/>
    <mergeCell ref="U158:U160"/>
    <mergeCell ref="V158:V160"/>
    <mergeCell ref="A158:A160"/>
    <mergeCell ref="B158:B160"/>
    <mergeCell ref="C158:C160"/>
    <mergeCell ref="D158:D160"/>
    <mergeCell ref="E158:E160"/>
    <mergeCell ref="P158:P160"/>
    <mergeCell ref="W155:W157"/>
    <mergeCell ref="X155:X157"/>
    <mergeCell ref="Y155:Y157"/>
    <mergeCell ref="Z155:Z157"/>
    <mergeCell ref="AA155:AA157"/>
    <mergeCell ref="AB155:AB157"/>
    <mergeCell ref="Q155:Q157"/>
    <mergeCell ref="R155:R157"/>
    <mergeCell ref="S155:S157"/>
    <mergeCell ref="T155:T157"/>
    <mergeCell ref="U155:U157"/>
    <mergeCell ref="V155:V157"/>
    <mergeCell ref="W152:W154"/>
    <mergeCell ref="X152:X154"/>
    <mergeCell ref="Y152:Y154"/>
    <mergeCell ref="AB152:AB154"/>
    <mergeCell ref="A155:A157"/>
    <mergeCell ref="B155:B157"/>
    <mergeCell ref="C155:C157"/>
    <mergeCell ref="D155:D157"/>
    <mergeCell ref="E155:E157"/>
    <mergeCell ref="P155:P157"/>
    <mergeCell ref="Q152:Q154"/>
    <mergeCell ref="R152:R154"/>
    <mergeCell ref="S152:S154"/>
    <mergeCell ref="T152:T154"/>
    <mergeCell ref="U152:U154"/>
    <mergeCell ref="V152:V154"/>
    <mergeCell ref="W149:W151"/>
    <mergeCell ref="X149:X151"/>
    <mergeCell ref="Y149:Y151"/>
    <mergeCell ref="AB149:AB151"/>
    <mergeCell ref="A152:A154"/>
    <mergeCell ref="B152:B154"/>
    <mergeCell ref="C152:C154"/>
    <mergeCell ref="D152:D154"/>
    <mergeCell ref="E152:E154"/>
    <mergeCell ref="P152:P154"/>
    <mergeCell ref="Q149:Q151"/>
    <mergeCell ref="R149:R151"/>
    <mergeCell ref="S149:S151"/>
    <mergeCell ref="T149:T151"/>
    <mergeCell ref="U149:U151"/>
    <mergeCell ref="V149:V151"/>
    <mergeCell ref="W146:W148"/>
    <mergeCell ref="X146:X148"/>
    <mergeCell ref="Y146:Y148"/>
    <mergeCell ref="AB146:AB148"/>
    <mergeCell ref="A149:A151"/>
    <mergeCell ref="B149:B151"/>
    <mergeCell ref="C149:C151"/>
    <mergeCell ref="D149:D151"/>
    <mergeCell ref="E149:E151"/>
    <mergeCell ref="P149:P151"/>
    <mergeCell ref="Q146:Q148"/>
    <mergeCell ref="R146:R148"/>
    <mergeCell ref="S146:S148"/>
    <mergeCell ref="T146:T148"/>
    <mergeCell ref="U146:U148"/>
    <mergeCell ref="V146:V148"/>
    <mergeCell ref="W143:W145"/>
    <mergeCell ref="X143:X145"/>
    <mergeCell ref="Y143:Y145"/>
    <mergeCell ref="AB143:AB145"/>
    <mergeCell ref="A146:A148"/>
    <mergeCell ref="B146:B148"/>
    <mergeCell ref="C146:C148"/>
    <mergeCell ref="D146:D148"/>
    <mergeCell ref="E146:E148"/>
    <mergeCell ref="P146:P148"/>
    <mergeCell ref="Q143:Q145"/>
    <mergeCell ref="R143:R145"/>
    <mergeCell ref="S143:S145"/>
    <mergeCell ref="T143:T145"/>
    <mergeCell ref="U143:U145"/>
    <mergeCell ref="V143:V145"/>
    <mergeCell ref="W140:W142"/>
    <mergeCell ref="X140:X142"/>
    <mergeCell ref="Y140:Y142"/>
    <mergeCell ref="AB140:AB142"/>
    <mergeCell ref="A143:A145"/>
    <mergeCell ref="B143:B145"/>
    <mergeCell ref="C143:C145"/>
    <mergeCell ref="D143:D145"/>
    <mergeCell ref="E143:E145"/>
    <mergeCell ref="P143:P145"/>
    <mergeCell ref="Q140:Q142"/>
    <mergeCell ref="R140:R142"/>
    <mergeCell ref="S140:S142"/>
    <mergeCell ref="T140:T142"/>
    <mergeCell ref="U140:U142"/>
    <mergeCell ref="V140:V142"/>
    <mergeCell ref="W138:W139"/>
    <mergeCell ref="X138:X139"/>
    <mergeCell ref="Y138:Y139"/>
    <mergeCell ref="AB138:AB139"/>
    <mergeCell ref="A140:A142"/>
    <mergeCell ref="B140:B142"/>
    <mergeCell ref="C140:C142"/>
    <mergeCell ref="D140:D142"/>
    <mergeCell ref="E140:E142"/>
    <mergeCell ref="P140:P142"/>
    <mergeCell ref="Q138:Q139"/>
    <mergeCell ref="R138:R139"/>
    <mergeCell ref="S138:S139"/>
    <mergeCell ref="T138:T139"/>
    <mergeCell ref="U138:U139"/>
    <mergeCell ref="V138:V139"/>
    <mergeCell ref="W134:W136"/>
    <mergeCell ref="X134:X136"/>
    <mergeCell ref="Y134:Y136"/>
    <mergeCell ref="AB134:AB136"/>
    <mergeCell ref="A137:A139"/>
    <mergeCell ref="B137:B139"/>
    <mergeCell ref="C137:C139"/>
    <mergeCell ref="D137:D139"/>
    <mergeCell ref="E137:E139"/>
    <mergeCell ref="P138:P139"/>
    <mergeCell ref="Q134:Q136"/>
    <mergeCell ref="R134:R136"/>
    <mergeCell ref="S134:S136"/>
    <mergeCell ref="T134:T136"/>
    <mergeCell ref="U134:U136"/>
    <mergeCell ref="V134:V136"/>
    <mergeCell ref="W131:W133"/>
    <mergeCell ref="X131:X133"/>
    <mergeCell ref="Y131:Y133"/>
    <mergeCell ref="AB131:AB133"/>
    <mergeCell ref="A134:A136"/>
    <mergeCell ref="B134:B136"/>
    <mergeCell ref="C134:C136"/>
    <mergeCell ref="D134:D136"/>
    <mergeCell ref="E134:E136"/>
    <mergeCell ref="P134:P136"/>
    <mergeCell ref="Q131:Q133"/>
    <mergeCell ref="R131:R133"/>
    <mergeCell ref="S131:S133"/>
    <mergeCell ref="T131:T133"/>
    <mergeCell ref="U131:U133"/>
    <mergeCell ref="V131:V133"/>
    <mergeCell ref="W128:W130"/>
    <mergeCell ref="X128:X130"/>
    <mergeCell ref="Y128:Y130"/>
    <mergeCell ref="AB128:AB130"/>
    <mergeCell ref="A131:A133"/>
    <mergeCell ref="B131:B133"/>
    <mergeCell ref="C131:C133"/>
    <mergeCell ref="D131:D133"/>
    <mergeCell ref="E131:E133"/>
    <mergeCell ref="P131:P133"/>
    <mergeCell ref="Q128:Q130"/>
    <mergeCell ref="R128:R130"/>
    <mergeCell ref="S128:S130"/>
    <mergeCell ref="T128:T130"/>
    <mergeCell ref="U128:U130"/>
    <mergeCell ref="V128:V130"/>
    <mergeCell ref="W125:W127"/>
    <mergeCell ref="X125:X127"/>
    <mergeCell ref="Y125:Y127"/>
    <mergeCell ref="AB125:AB127"/>
    <mergeCell ref="A128:A130"/>
    <mergeCell ref="B128:B130"/>
    <mergeCell ref="C128:C130"/>
    <mergeCell ref="D128:D130"/>
    <mergeCell ref="E128:E130"/>
    <mergeCell ref="P128:P130"/>
    <mergeCell ref="Q125:Q127"/>
    <mergeCell ref="R125:R127"/>
    <mergeCell ref="S125:S127"/>
    <mergeCell ref="T125:T127"/>
    <mergeCell ref="U125:U127"/>
    <mergeCell ref="V125:V127"/>
    <mergeCell ref="W122:W124"/>
    <mergeCell ref="X122:X124"/>
    <mergeCell ref="Y122:Y124"/>
    <mergeCell ref="AB122:AB124"/>
    <mergeCell ref="A125:A127"/>
    <mergeCell ref="B125:B127"/>
    <mergeCell ref="C125:C127"/>
    <mergeCell ref="D125:D127"/>
    <mergeCell ref="E125:E127"/>
    <mergeCell ref="P125:P127"/>
    <mergeCell ref="Q122:Q124"/>
    <mergeCell ref="R122:R124"/>
    <mergeCell ref="S122:S124"/>
    <mergeCell ref="T122:T124"/>
    <mergeCell ref="U122:U124"/>
    <mergeCell ref="V122:V124"/>
    <mergeCell ref="W119:W121"/>
    <mergeCell ref="X119:X121"/>
    <mergeCell ref="Y119:Y121"/>
    <mergeCell ref="AB119:AB121"/>
    <mergeCell ref="A122:A124"/>
    <mergeCell ref="B122:B124"/>
    <mergeCell ref="C122:C124"/>
    <mergeCell ref="D122:D124"/>
    <mergeCell ref="E122:E124"/>
    <mergeCell ref="P122:P124"/>
    <mergeCell ref="Q119:Q121"/>
    <mergeCell ref="R119:R121"/>
    <mergeCell ref="S119:S121"/>
    <mergeCell ref="T119:T121"/>
    <mergeCell ref="U119:U121"/>
    <mergeCell ref="V119:V121"/>
    <mergeCell ref="W116:W118"/>
    <mergeCell ref="X116:X118"/>
    <mergeCell ref="Y116:Y118"/>
    <mergeCell ref="AB116:AB118"/>
    <mergeCell ref="A119:A121"/>
    <mergeCell ref="B119:B121"/>
    <mergeCell ref="C119:C121"/>
    <mergeCell ref="D119:D121"/>
    <mergeCell ref="E119:E121"/>
    <mergeCell ref="P119:P121"/>
    <mergeCell ref="Q116:Q118"/>
    <mergeCell ref="R116:R118"/>
    <mergeCell ref="S116:S118"/>
    <mergeCell ref="T116:T118"/>
    <mergeCell ref="U116:U118"/>
    <mergeCell ref="V116:V118"/>
    <mergeCell ref="W113:W115"/>
    <mergeCell ref="X113:X115"/>
    <mergeCell ref="Y113:Y115"/>
    <mergeCell ref="AB113:AB115"/>
    <mergeCell ref="A116:A118"/>
    <mergeCell ref="B116:B118"/>
    <mergeCell ref="C116:C118"/>
    <mergeCell ref="D116:D118"/>
    <mergeCell ref="E116:E118"/>
    <mergeCell ref="P116:P118"/>
    <mergeCell ref="Q113:Q115"/>
    <mergeCell ref="R113:R115"/>
    <mergeCell ref="S113:S115"/>
    <mergeCell ref="T113:T115"/>
    <mergeCell ref="U113:U115"/>
    <mergeCell ref="V113:V115"/>
    <mergeCell ref="W110:W112"/>
    <mergeCell ref="X110:X112"/>
    <mergeCell ref="Y110:Y112"/>
    <mergeCell ref="AB110:AB112"/>
    <mergeCell ref="A113:A115"/>
    <mergeCell ref="B113:B115"/>
    <mergeCell ref="C113:C115"/>
    <mergeCell ref="D113:D115"/>
    <mergeCell ref="E113:E115"/>
    <mergeCell ref="P113:P115"/>
    <mergeCell ref="Q110:Q112"/>
    <mergeCell ref="R110:R112"/>
    <mergeCell ref="S110:S112"/>
    <mergeCell ref="T110:T112"/>
    <mergeCell ref="U110:U112"/>
    <mergeCell ref="V110:V112"/>
    <mergeCell ref="W107:W109"/>
    <mergeCell ref="X107:X109"/>
    <mergeCell ref="Y107:Y109"/>
    <mergeCell ref="AB107:AB109"/>
    <mergeCell ref="A110:A112"/>
    <mergeCell ref="B110:B112"/>
    <mergeCell ref="C110:C112"/>
    <mergeCell ref="D110:D112"/>
    <mergeCell ref="E110:E112"/>
    <mergeCell ref="P110:P112"/>
    <mergeCell ref="Q107:Q109"/>
    <mergeCell ref="R107:R109"/>
    <mergeCell ref="S107:S109"/>
    <mergeCell ref="T107:T109"/>
    <mergeCell ref="U107:U109"/>
    <mergeCell ref="V107:V109"/>
    <mergeCell ref="W104:W106"/>
    <mergeCell ref="X104:X106"/>
    <mergeCell ref="Y104:Y106"/>
    <mergeCell ref="AB104:AB106"/>
    <mergeCell ref="A107:A109"/>
    <mergeCell ref="B107:B109"/>
    <mergeCell ref="C107:C109"/>
    <mergeCell ref="D107:D109"/>
    <mergeCell ref="E107:E109"/>
    <mergeCell ref="P107:P109"/>
    <mergeCell ref="Q104:Q106"/>
    <mergeCell ref="R104:R106"/>
    <mergeCell ref="S104:S106"/>
    <mergeCell ref="T104:T106"/>
    <mergeCell ref="U104:U106"/>
    <mergeCell ref="V104:V106"/>
    <mergeCell ref="Y101:Y102"/>
    <mergeCell ref="Z101:Z102"/>
    <mergeCell ref="AA101:AA102"/>
    <mergeCell ref="AB101:AB102"/>
    <mergeCell ref="A104:A106"/>
    <mergeCell ref="B104:B106"/>
    <mergeCell ref="C104:C106"/>
    <mergeCell ref="D104:D106"/>
    <mergeCell ref="E104:E106"/>
    <mergeCell ref="P104:P106"/>
    <mergeCell ref="S101:S102"/>
    <mergeCell ref="T101:T102"/>
    <mergeCell ref="U101:U102"/>
    <mergeCell ref="V101:V102"/>
    <mergeCell ref="W101:W102"/>
    <mergeCell ref="X101:X102"/>
    <mergeCell ref="Y98:Y100"/>
    <mergeCell ref="AB98:AB100"/>
    <mergeCell ref="A101:A103"/>
    <mergeCell ref="B101:B103"/>
    <mergeCell ref="C101:C103"/>
    <mergeCell ref="D101:D103"/>
    <mergeCell ref="E101:E103"/>
    <mergeCell ref="P101:P102"/>
    <mergeCell ref="Q101:Q102"/>
    <mergeCell ref="R101:R102"/>
    <mergeCell ref="S98:S100"/>
    <mergeCell ref="T98:T100"/>
    <mergeCell ref="U98:U100"/>
    <mergeCell ref="V98:V100"/>
    <mergeCell ref="W98:W100"/>
    <mergeCell ref="X98:X100"/>
    <mergeCell ref="Y95:Y97"/>
    <mergeCell ref="AB95:AB97"/>
    <mergeCell ref="A98:A100"/>
    <mergeCell ref="B98:B100"/>
    <mergeCell ref="C98:C100"/>
    <mergeCell ref="D98:D100"/>
    <mergeCell ref="E98:E100"/>
    <mergeCell ref="P98:P100"/>
    <mergeCell ref="Q98:Q100"/>
    <mergeCell ref="R98:R100"/>
    <mergeCell ref="S95:S97"/>
    <mergeCell ref="T95:T97"/>
    <mergeCell ref="U95:U97"/>
    <mergeCell ref="V95:V97"/>
    <mergeCell ref="W95:W97"/>
    <mergeCell ref="X95:X97"/>
    <mergeCell ref="B95:B97"/>
    <mergeCell ref="C95:C97"/>
    <mergeCell ref="D95:D97"/>
    <mergeCell ref="E95:E97"/>
    <mergeCell ref="P95:P97"/>
    <mergeCell ref="Q95:Q97"/>
    <mergeCell ref="R95:R97"/>
    <mergeCell ref="R92:R94"/>
    <mergeCell ref="S92:S94"/>
    <mergeCell ref="T92:T94"/>
    <mergeCell ref="U92:U94"/>
    <mergeCell ref="V92:V94"/>
    <mergeCell ref="W92:W94"/>
    <mergeCell ref="A90:A91"/>
    <mergeCell ref="B92:B94"/>
    <mergeCell ref="C92:C94"/>
    <mergeCell ref="D92:D94"/>
    <mergeCell ref="E92:E94"/>
    <mergeCell ref="P92:P94"/>
    <mergeCell ref="B89:B91"/>
    <mergeCell ref="C89:C91"/>
    <mergeCell ref="D89:D91"/>
    <mergeCell ref="E89:E91"/>
    <mergeCell ref="P89:P91"/>
    <mergeCell ref="P86:P88"/>
    <mergeCell ref="Q86:Q88"/>
    <mergeCell ref="R86:R88"/>
    <mergeCell ref="S86:S88"/>
    <mergeCell ref="T86:T88"/>
    <mergeCell ref="U86:U88"/>
    <mergeCell ref="V83:V85"/>
    <mergeCell ref="W83:W85"/>
    <mergeCell ref="X83:X85"/>
    <mergeCell ref="Y83:Y85"/>
    <mergeCell ref="AB83:AB85"/>
    <mergeCell ref="X92:X94"/>
    <mergeCell ref="Y92:Y94"/>
    <mergeCell ref="AB92:AB94"/>
    <mergeCell ref="A86:A88"/>
    <mergeCell ref="B86:B88"/>
    <mergeCell ref="C86:C88"/>
    <mergeCell ref="D86:D88"/>
    <mergeCell ref="E86:E88"/>
    <mergeCell ref="P83:P85"/>
    <mergeCell ref="Q83:Q85"/>
    <mergeCell ref="R83:R85"/>
    <mergeCell ref="S83:S85"/>
    <mergeCell ref="T83:T85"/>
    <mergeCell ref="U83:U85"/>
    <mergeCell ref="V80:V82"/>
    <mergeCell ref="W80:W82"/>
    <mergeCell ref="X80:X82"/>
    <mergeCell ref="Y80:Y82"/>
    <mergeCell ref="AB80:AB82"/>
    <mergeCell ref="A83:A85"/>
    <mergeCell ref="B83:B85"/>
    <mergeCell ref="C83:C85"/>
    <mergeCell ref="D83:D85"/>
    <mergeCell ref="E83:E85"/>
    <mergeCell ref="P80:P82"/>
    <mergeCell ref="Q80:Q82"/>
    <mergeCell ref="R80:R82"/>
    <mergeCell ref="S80:S82"/>
    <mergeCell ref="T80:T82"/>
    <mergeCell ref="U80:U82"/>
    <mergeCell ref="V86:V88"/>
    <mergeCell ref="W86:W88"/>
    <mergeCell ref="X86:X88"/>
    <mergeCell ref="Y86:Y88"/>
    <mergeCell ref="AB86:AB88"/>
    <mergeCell ref="V77:V79"/>
    <mergeCell ref="W77:W79"/>
    <mergeCell ref="X77:X79"/>
    <mergeCell ref="Y77:Y79"/>
    <mergeCell ref="AB77:AB79"/>
    <mergeCell ref="A80:A82"/>
    <mergeCell ref="B80:B82"/>
    <mergeCell ref="C80:C82"/>
    <mergeCell ref="D80:D82"/>
    <mergeCell ref="E80:E82"/>
    <mergeCell ref="P77:P79"/>
    <mergeCell ref="Q77:Q79"/>
    <mergeCell ref="R77:R79"/>
    <mergeCell ref="S77:S79"/>
    <mergeCell ref="T77:T79"/>
    <mergeCell ref="U77:U79"/>
    <mergeCell ref="V74:V76"/>
    <mergeCell ref="W74:W76"/>
    <mergeCell ref="X74:X76"/>
    <mergeCell ref="Y74:Y76"/>
    <mergeCell ref="AB74:AB76"/>
    <mergeCell ref="A77:A79"/>
    <mergeCell ref="B77:B79"/>
    <mergeCell ref="C77:C79"/>
    <mergeCell ref="D77:D79"/>
    <mergeCell ref="E77:E79"/>
    <mergeCell ref="P74:P76"/>
    <mergeCell ref="Q74:Q76"/>
    <mergeCell ref="R74:R76"/>
    <mergeCell ref="S74:S76"/>
    <mergeCell ref="T74:T76"/>
    <mergeCell ref="U74:U76"/>
    <mergeCell ref="V71:V73"/>
    <mergeCell ref="W71:W73"/>
    <mergeCell ref="X71:X73"/>
    <mergeCell ref="Y71:Y73"/>
    <mergeCell ref="AB71:AB73"/>
    <mergeCell ref="A74:A76"/>
    <mergeCell ref="B74:B76"/>
    <mergeCell ref="C74:C76"/>
    <mergeCell ref="D74:D76"/>
    <mergeCell ref="E74:E76"/>
    <mergeCell ref="P71:P73"/>
    <mergeCell ref="Q71:Q73"/>
    <mergeCell ref="R71:R73"/>
    <mergeCell ref="S71:S73"/>
    <mergeCell ref="T71:T73"/>
    <mergeCell ref="U71:U73"/>
    <mergeCell ref="V68:V70"/>
    <mergeCell ref="W68:W70"/>
    <mergeCell ref="X68:X70"/>
    <mergeCell ref="Y68:Y70"/>
    <mergeCell ref="AB68:AB70"/>
    <mergeCell ref="A71:A73"/>
    <mergeCell ref="B71:B73"/>
    <mergeCell ref="C71:C73"/>
    <mergeCell ref="D71:D73"/>
    <mergeCell ref="E71:E73"/>
    <mergeCell ref="P68:P70"/>
    <mergeCell ref="Q68:Q70"/>
    <mergeCell ref="R68:R70"/>
    <mergeCell ref="S68:S70"/>
    <mergeCell ref="T68:T70"/>
    <mergeCell ref="U68:U70"/>
    <mergeCell ref="V65:V67"/>
    <mergeCell ref="W65:W67"/>
    <mergeCell ref="X65:X67"/>
    <mergeCell ref="Y65:Y67"/>
    <mergeCell ref="AB65:AB67"/>
    <mergeCell ref="A68:A70"/>
    <mergeCell ref="B68:B70"/>
    <mergeCell ref="C68:C70"/>
    <mergeCell ref="D68:D70"/>
    <mergeCell ref="E68:E70"/>
    <mergeCell ref="P65:P67"/>
    <mergeCell ref="Q65:Q67"/>
    <mergeCell ref="R65:R67"/>
    <mergeCell ref="S65:S67"/>
    <mergeCell ref="T65:T67"/>
    <mergeCell ref="U65:U67"/>
    <mergeCell ref="V62:V64"/>
    <mergeCell ref="W62:W64"/>
    <mergeCell ref="X62:X64"/>
    <mergeCell ref="Y62:Y64"/>
    <mergeCell ref="AB62:AB64"/>
    <mergeCell ref="A65:A67"/>
    <mergeCell ref="B65:B67"/>
    <mergeCell ref="C65:C67"/>
    <mergeCell ref="D65:D67"/>
    <mergeCell ref="E65:E67"/>
    <mergeCell ref="P62:P64"/>
    <mergeCell ref="Q62:Q64"/>
    <mergeCell ref="R62:R64"/>
    <mergeCell ref="S62:S64"/>
    <mergeCell ref="T62:T64"/>
    <mergeCell ref="U62:U64"/>
    <mergeCell ref="V59:V61"/>
    <mergeCell ref="W59:W61"/>
    <mergeCell ref="X59:X61"/>
    <mergeCell ref="Y59:Y61"/>
    <mergeCell ref="AB59:AB61"/>
    <mergeCell ref="A62:A64"/>
    <mergeCell ref="B62:B64"/>
    <mergeCell ref="C62:C64"/>
    <mergeCell ref="D62:D64"/>
    <mergeCell ref="E62:E64"/>
    <mergeCell ref="P59:P61"/>
    <mergeCell ref="Q59:Q61"/>
    <mergeCell ref="R59:R61"/>
    <mergeCell ref="S59:S61"/>
    <mergeCell ref="T59:T61"/>
    <mergeCell ref="U59:U61"/>
    <mergeCell ref="V56:V58"/>
    <mergeCell ref="W56:W58"/>
    <mergeCell ref="X56:X58"/>
    <mergeCell ref="Y56:Y58"/>
    <mergeCell ref="AB56:AB58"/>
    <mergeCell ref="A59:A61"/>
    <mergeCell ref="B59:B61"/>
    <mergeCell ref="C59:C61"/>
    <mergeCell ref="D59:D61"/>
    <mergeCell ref="E59:E61"/>
    <mergeCell ref="P56:P57"/>
    <mergeCell ref="Q56:Q58"/>
    <mergeCell ref="R56:R58"/>
    <mergeCell ref="S56:S58"/>
    <mergeCell ref="T56:T58"/>
    <mergeCell ref="U56:U58"/>
    <mergeCell ref="V53:V55"/>
    <mergeCell ref="W53:W55"/>
    <mergeCell ref="X53:X55"/>
    <mergeCell ref="Y53:Y55"/>
    <mergeCell ref="AB53:AB55"/>
    <mergeCell ref="A56:A58"/>
    <mergeCell ref="B56:B58"/>
    <mergeCell ref="C56:C58"/>
    <mergeCell ref="D56:D58"/>
    <mergeCell ref="E56:E58"/>
    <mergeCell ref="P53:P55"/>
    <mergeCell ref="Q53:Q55"/>
    <mergeCell ref="R53:R55"/>
    <mergeCell ref="S53:S55"/>
    <mergeCell ref="T53:T55"/>
    <mergeCell ref="U53:U55"/>
    <mergeCell ref="V50:V52"/>
    <mergeCell ref="W50:W52"/>
    <mergeCell ref="X50:X52"/>
    <mergeCell ref="Y50:Y52"/>
    <mergeCell ref="AB50:AB52"/>
    <mergeCell ref="A53:A55"/>
    <mergeCell ref="B53:B55"/>
    <mergeCell ref="C53:C55"/>
    <mergeCell ref="D53:D55"/>
    <mergeCell ref="E53:E55"/>
    <mergeCell ref="P50:P52"/>
    <mergeCell ref="Q50:Q52"/>
    <mergeCell ref="R50:R52"/>
    <mergeCell ref="S50:S52"/>
    <mergeCell ref="T50:T52"/>
    <mergeCell ref="U50:U52"/>
    <mergeCell ref="V47:V49"/>
    <mergeCell ref="W47:W49"/>
    <mergeCell ref="X47:X49"/>
    <mergeCell ref="Y47:Y49"/>
    <mergeCell ref="AB47:AB49"/>
    <mergeCell ref="A50:A52"/>
    <mergeCell ref="B50:B52"/>
    <mergeCell ref="C50:C52"/>
    <mergeCell ref="D50:D52"/>
    <mergeCell ref="E50:E52"/>
    <mergeCell ref="P47:P49"/>
    <mergeCell ref="Q47:Q49"/>
    <mergeCell ref="R47:R49"/>
    <mergeCell ref="S47:S49"/>
    <mergeCell ref="T47:T49"/>
    <mergeCell ref="U47:U49"/>
    <mergeCell ref="V44:V46"/>
    <mergeCell ref="W44:W46"/>
    <mergeCell ref="X44:X46"/>
    <mergeCell ref="Y44:Y46"/>
    <mergeCell ref="AB44:AB46"/>
    <mergeCell ref="A47:A49"/>
    <mergeCell ref="B47:B49"/>
    <mergeCell ref="C47:C49"/>
    <mergeCell ref="D47:D49"/>
    <mergeCell ref="E47:E49"/>
    <mergeCell ref="P44:P46"/>
    <mergeCell ref="Q44:Q46"/>
    <mergeCell ref="R44:R46"/>
    <mergeCell ref="S44:S46"/>
    <mergeCell ref="T44:T46"/>
    <mergeCell ref="U44:U46"/>
    <mergeCell ref="V41:V43"/>
    <mergeCell ref="W41:W43"/>
    <mergeCell ref="X41:X43"/>
    <mergeCell ref="Y41:Y43"/>
    <mergeCell ref="AB41:AB43"/>
    <mergeCell ref="A44:A46"/>
    <mergeCell ref="B44:B46"/>
    <mergeCell ref="C44:C46"/>
    <mergeCell ref="D44:D46"/>
    <mergeCell ref="E44:E46"/>
    <mergeCell ref="P41:P43"/>
    <mergeCell ref="Q41:Q43"/>
    <mergeCell ref="R41:R43"/>
    <mergeCell ref="S41:S43"/>
    <mergeCell ref="T41:T43"/>
    <mergeCell ref="U41:U43"/>
    <mergeCell ref="V38:V40"/>
    <mergeCell ref="W38:W40"/>
    <mergeCell ref="X38:X40"/>
    <mergeCell ref="Y38:Y40"/>
    <mergeCell ref="AB38:AB40"/>
    <mergeCell ref="A41:A43"/>
    <mergeCell ref="B41:B43"/>
    <mergeCell ref="C41:C43"/>
    <mergeCell ref="D41:D43"/>
    <mergeCell ref="E41:E43"/>
    <mergeCell ref="P38:P40"/>
    <mergeCell ref="Q38:Q40"/>
    <mergeCell ref="R38:R40"/>
    <mergeCell ref="S38:S40"/>
    <mergeCell ref="T38:T40"/>
    <mergeCell ref="U38:U40"/>
    <mergeCell ref="V35:V37"/>
    <mergeCell ref="W35:W37"/>
    <mergeCell ref="X35:X37"/>
    <mergeCell ref="Y35:Y37"/>
    <mergeCell ref="AB35:AB37"/>
    <mergeCell ref="A38:A40"/>
    <mergeCell ref="B38:B40"/>
    <mergeCell ref="C38:C40"/>
    <mergeCell ref="D38:D40"/>
    <mergeCell ref="E38:E40"/>
    <mergeCell ref="P35:P37"/>
    <mergeCell ref="Q35:Q37"/>
    <mergeCell ref="R35:R37"/>
    <mergeCell ref="S35:S37"/>
    <mergeCell ref="T35:T37"/>
    <mergeCell ref="U35:U37"/>
    <mergeCell ref="V32:V34"/>
    <mergeCell ref="W32:W34"/>
    <mergeCell ref="X32:X34"/>
    <mergeCell ref="Y32:Y34"/>
    <mergeCell ref="AB32:AB34"/>
    <mergeCell ref="A35:A37"/>
    <mergeCell ref="B35:B37"/>
    <mergeCell ref="C35:C37"/>
    <mergeCell ref="D35:D37"/>
    <mergeCell ref="E35:E37"/>
    <mergeCell ref="P32:P34"/>
    <mergeCell ref="Q32:Q34"/>
    <mergeCell ref="R32:R34"/>
    <mergeCell ref="S32:S34"/>
    <mergeCell ref="T32:T34"/>
    <mergeCell ref="U32:U34"/>
    <mergeCell ref="V29:V31"/>
    <mergeCell ref="W29:W31"/>
    <mergeCell ref="X29:X31"/>
    <mergeCell ref="Y29:Y31"/>
    <mergeCell ref="AB29:AB31"/>
    <mergeCell ref="A32:A34"/>
    <mergeCell ref="B32:B34"/>
    <mergeCell ref="C32:C34"/>
    <mergeCell ref="D32:D34"/>
    <mergeCell ref="E32:E34"/>
    <mergeCell ref="P29:P31"/>
    <mergeCell ref="Q29:Q31"/>
    <mergeCell ref="R29:R31"/>
    <mergeCell ref="S29:S31"/>
    <mergeCell ref="T29:T31"/>
    <mergeCell ref="U29:U31"/>
    <mergeCell ref="V26:V28"/>
    <mergeCell ref="W26:W28"/>
    <mergeCell ref="X26:X28"/>
    <mergeCell ref="Y26:Y28"/>
    <mergeCell ref="AB26:AB28"/>
    <mergeCell ref="A29:A31"/>
    <mergeCell ref="B29:B31"/>
    <mergeCell ref="C29:C31"/>
    <mergeCell ref="D29:D31"/>
    <mergeCell ref="E29:E31"/>
    <mergeCell ref="P26:P28"/>
    <mergeCell ref="Q26:Q28"/>
    <mergeCell ref="R26:R28"/>
    <mergeCell ref="S26:S28"/>
    <mergeCell ref="T26:T28"/>
    <mergeCell ref="U26:U28"/>
    <mergeCell ref="V23:V25"/>
    <mergeCell ref="W23:W25"/>
    <mergeCell ref="X23:X25"/>
    <mergeCell ref="Y23:Y25"/>
    <mergeCell ref="AB23:AB25"/>
    <mergeCell ref="A26:A28"/>
    <mergeCell ref="B26:B28"/>
    <mergeCell ref="C26:C28"/>
    <mergeCell ref="D26:D28"/>
    <mergeCell ref="E26:E28"/>
    <mergeCell ref="P23:P25"/>
    <mergeCell ref="Q23:Q25"/>
    <mergeCell ref="R23:R25"/>
    <mergeCell ref="S23:S25"/>
    <mergeCell ref="T23:T25"/>
    <mergeCell ref="U23:U25"/>
    <mergeCell ref="V20:V22"/>
    <mergeCell ref="W20:W22"/>
    <mergeCell ref="X20:X22"/>
    <mergeCell ref="Y20:Y22"/>
    <mergeCell ref="AB20:AB22"/>
    <mergeCell ref="A23:A25"/>
    <mergeCell ref="B23:B25"/>
    <mergeCell ref="C23:C25"/>
    <mergeCell ref="D23:D25"/>
    <mergeCell ref="E23:E25"/>
    <mergeCell ref="P20:P22"/>
    <mergeCell ref="Q20:Q22"/>
    <mergeCell ref="R20:R22"/>
    <mergeCell ref="S20:S22"/>
    <mergeCell ref="T20:T22"/>
    <mergeCell ref="U20:U22"/>
    <mergeCell ref="V17:V19"/>
    <mergeCell ref="W17:W19"/>
    <mergeCell ref="X17:X19"/>
    <mergeCell ref="Y17:Y19"/>
    <mergeCell ref="AB17:AB19"/>
    <mergeCell ref="A20:A22"/>
    <mergeCell ref="B20:B22"/>
    <mergeCell ref="C20:C22"/>
    <mergeCell ref="D20:D22"/>
    <mergeCell ref="E20:E22"/>
    <mergeCell ref="P17:P19"/>
    <mergeCell ref="Q17:Q19"/>
    <mergeCell ref="R17:R19"/>
    <mergeCell ref="S17:S19"/>
    <mergeCell ref="T17:T19"/>
    <mergeCell ref="U17:U19"/>
    <mergeCell ref="V14:V16"/>
    <mergeCell ref="W14:W16"/>
    <mergeCell ref="X14:X16"/>
    <mergeCell ref="Y14:Y16"/>
    <mergeCell ref="AB14:AB16"/>
    <mergeCell ref="A17:A19"/>
    <mergeCell ref="B17:B19"/>
    <mergeCell ref="C17:C19"/>
    <mergeCell ref="D17:D19"/>
    <mergeCell ref="E17:E19"/>
    <mergeCell ref="P14:P16"/>
    <mergeCell ref="Q14:Q16"/>
    <mergeCell ref="R14:R16"/>
    <mergeCell ref="S14:S16"/>
    <mergeCell ref="T14:T16"/>
    <mergeCell ref="U14:U16"/>
    <mergeCell ref="V11:V13"/>
    <mergeCell ref="W11:W13"/>
    <mergeCell ref="X11:X13"/>
    <mergeCell ref="Y11:Y13"/>
    <mergeCell ref="AB11:AB13"/>
    <mergeCell ref="A14:A16"/>
    <mergeCell ref="B14:B16"/>
    <mergeCell ref="C14:C16"/>
    <mergeCell ref="D14:D16"/>
    <mergeCell ref="E14:E16"/>
    <mergeCell ref="P11:P13"/>
    <mergeCell ref="Q11:Q13"/>
    <mergeCell ref="R11:R13"/>
    <mergeCell ref="S11:S13"/>
    <mergeCell ref="T11:T13"/>
    <mergeCell ref="U11:U13"/>
    <mergeCell ref="A11:A13"/>
    <mergeCell ref="B11:B13"/>
    <mergeCell ref="C11:C13"/>
    <mergeCell ref="D11:D13"/>
    <mergeCell ref="E11:E13"/>
    <mergeCell ref="P5:P8"/>
    <mergeCell ref="Q5:Q8"/>
    <mergeCell ref="R5:AB5"/>
    <mergeCell ref="G7:G8"/>
    <mergeCell ref="H7:O7"/>
    <mergeCell ref="R7:R8"/>
    <mergeCell ref="S7:AB7"/>
    <mergeCell ref="A4:A8"/>
    <mergeCell ref="B4:B8"/>
    <mergeCell ref="C4:D4"/>
    <mergeCell ref="E4:E8"/>
    <mergeCell ref="F4:N4"/>
    <mergeCell ref="P4:AB4"/>
    <mergeCell ref="C5:C8"/>
    <mergeCell ref="D5:D8"/>
    <mergeCell ref="F5:F8"/>
    <mergeCell ref="G5:N5"/>
  </mergeCells>
  <pageMargins left="0.2" right="0.2" top="0.74803149606299213" bottom="0.74803149606299213" header="0.31496062992125984" footer="0.31496062992125984"/>
  <pageSetup paperSize="9" scale="73"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cp:lastPrinted>2025-04-07T06:30:47Z</cp:lastPrinted>
  <dcterms:created xsi:type="dcterms:W3CDTF">2025-04-07T06:26:17Z</dcterms:created>
  <dcterms:modified xsi:type="dcterms:W3CDTF">2025-04-10T02:56:07Z</dcterms:modified>
</cp:coreProperties>
</file>