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<sst xmlns="http://schemas.openxmlformats.org/spreadsheetml/2006/main" count="226" uniqueCount="78">
  <si>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</si>
  <si>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</si>
  <si>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</si>
  <si>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</si>
  <si>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</si>
  <si>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</si>
  <si>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</si>
  <si>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</si>
  <si>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</si>
  <si>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</si>
  <si>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</si>
  <si>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</si>
  <si>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</si>
  <si>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</si>
  <si>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</si>
  <si>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</si>
  <si>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</si>
  <si>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</si>
  <si>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</si>
  <si>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</si>
  <si>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</si>
  <si>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</si>
  <si>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</si>
  <si>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</si>
  <si>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</si>
  <si>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</si>
  <si>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</si>
  <si>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</si>
  <si>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</si>
  <si>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</si>
  <si>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</si>
  <si>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</si>
  <si>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</si>
  <si>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</si>
  <si>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</si>
  <si>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</si>
  <si>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</si>
  <si>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</si>
  <si>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</si>
  <si>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</si>
  <si>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</si>
  <si>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</si>
  <si>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</si>
  <si>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</si>
  <si>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</si>
  <si>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</si>
  <si>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</si>
  <si>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</si>
  <si>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</si>
  <si>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</si>
  <si>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</si>
  <si>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</si>
  <si>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</si>
  <si>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</si>
  <si>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</si>
  <si>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</si>
  <si>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</si>
  <si>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</si>
  <si>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</si>
  <si>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</si>
  <si>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</si>
  <si>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</si>
  <si>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</si>
  <si>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</si>
  <si>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</si>
  <si>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</si>
  <si>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</si>
  <si>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</si>
  <si>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</si>
  <si>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</t>
  </si>
  <si>
    <t>КФХ Иванов  В.М.</t>
  </si>
  <si>
    <t>5</t>
  </si>
  <si>
    <t>425</t>
  </si>
  <si>
    <t>4</t>
  </si>
  <si>
    <t>7</t>
  </si>
  <si>
    <t>2244</t>
  </si>
  <si>
    <t>60</t>
  </si>
  <si>
    <t xml:space="preserve">СВОДКА ПО НАДОЮ МОЛОКА ЗА 13.05.2025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</si>
</sst>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N8" sqref="N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50</v>
      </c>
      <c r="D4" s="131" t="s">
        <v>2</v>
      </c>
      <c r="E4" s="132"/>
      <c r="F4" s="132"/>
      <c r="G4" s="132"/>
      <c r="H4" s="132"/>
      <c r="I4" s="133"/>
      <c r="J4" s="127" t="s">
        <v>54</v>
      </c>
      <c r="K4" s="134" t="s">
        <v>3</v>
      </c>
      <c r="L4" s="127" t="s">
        <v>47</v>
      </c>
      <c r="M4" s="127" t="s">
        <v>4</v>
      </c>
      <c r="N4" s="148" t="s">
        <v>48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67</v>
      </c>
      <c r="X4" s="137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36</v>
      </c>
    </row>
    <row r="5" spans="1:192" ht="53.25" customHeight="1" thickBot="1">
      <c r="A5" s="128"/>
      <c r="B5" s="141"/>
      <c r="C5" s="142"/>
      <c r="D5" s="146" t="s">
        <v>51</v>
      </c>
      <c r="E5" s="147"/>
      <c r="F5" s="146" t="s">
        <v>52</v>
      </c>
      <c r="G5" s="147"/>
      <c r="H5" s="146" t="s">
        <v>53</v>
      </c>
      <c r="I5" s="147"/>
      <c r="J5" s="128"/>
      <c r="K5" s="135"/>
      <c r="L5" s="128"/>
      <c r="M5" s="128"/>
      <c r="N5" s="97" t="s">
        <v>55</v>
      </c>
      <c r="O5" s="97" t="s">
        <v>43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2.25" customHeight="1" thickBot="1">
      <c r="A6" s="79" t="s">
        <v>16</v>
      </c>
      <c r="B6" s="62">
        <v>970</v>
      </c>
      <c r="C6" s="63">
        <v>39695</v>
      </c>
      <c r="D6" s="30">
        <v>298</v>
      </c>
      <c r="E6" s="30">
        <v>283</v>
      </c>
      <c r="F6" s="30">
        <v>280</v>
      </c>
      <c r="G6" s="30">
        <v>269</v>
      </c>
      <c r="H6" s="30">
        <v>313</v>
      </c>
      <c r="I6" s="30">
        <v>299</v>
      </c>
      <c r="J6" s="63">
        <v>42755</v>
      </c>
      <c r="K6" s="80">
        <f>F6/D6*100</f>
        <v>93.959731543624159</v>
      </c>
      <c r="L6" s="31">
        <f>H6*3.4/F6</f>
        <v>3.8007142857142857</v>
      </c>
      <c r="M6" s="81" t="s">
        <v>56</v>
      </c>
      <c r="N6" s="32">
        <f>D6/B6*100</f>
        <v>30.721649484536083</v>
      </c>
      <c r="O6" s="64">
        <v>29.2</v>
      </c>
      <c r="P6" s="30">
        <f>H6</f>
        <v>313</v>
      </c>
      <c r="Q6" s="82">
        <v>38</v>
      </c>
      <c r="R6" s="83" t="s">
        <v>73</v>
      </c>
      <c r="S6" s="65">
        <v>47</v>
      </c>
      <c r="T6" s="66">
        <v>44</v>
      </c>
      <c r="U6" s="84">
        <v>574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4800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39695</v>
      </c>
      <c r="D8" s="90">
        <f t="shared" si="0"/>
        <v>298</v>
      </c>
      <c r="E8" s="33">
        <f t="shared" si="0"/>
        <v>300</v>
      </c>
      <c r="F8" s="33">
        <f>F6+F7</f>
        <v>280</v>
      </c>
      <c r="G8" s="33">
        <f t="shared" si="0"/>
        <v>284</v>
      </c>
      <c r="H8" s="33">
        <f t="shared" si="0"/>
        <v>313</v>
      </c>
      <c r="I8" s="33">
        <f t="shared" si="0"/>
        <v>315</v>
      </c>
      <c r="J8" s="88">
        <f t="shared" si="0"/>
        <v>42755</v>
      </c>
      <c r="K8" s="91">
        <f>F8/D8*100</f>
        <v>93.959731543624159</v>
      </c>
      <c r="L8" s="31">
        <f>L6</f>
        <v>3.8007142857142857</v>
      </c>
      <c r="M8" s="92">
        <f>(M6+M7)/1</f>
        <v>3.55</v>
      </c>
      <c r="N8" s="93">
        <f>D8/B8*100</f>
        <v>30.721649484536083</v>
      </c>
      <c r="O8" s="93">
        <v>26.5</v>
      </c>
      <c r="P8" s="33">
        <f t="shared" ref="P8:U8" si="1">P6+P7</f>
        <v>313</v>
      </c>
      <c r="Q8" s="33">
        <f t="shared" si="1"/>
        <v>38</v>
      </c>
      <c r="R8" s="33">
        <f t="shared" si="1"/>
        <v>4</v>
      </c>
      <c r="S8" s="33">
        <f>S6+S7</f>
        <v>47</v>
      </c>
      <c r="T8" s="33">
        <f>T6</f>
        <v>44</v>
      </c>
      <c r="U8" s="33">
        <f t="shared" si="1"/>
        <v>574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8">
        <v>3429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3831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5</v>
      </c>
      <c r="R9" s="71"/>
      <c r="S9" s="71" t="s">
        <v>69</v>
      </c>
      <c r="T9" s="72"/>
      <c r="U9" s="101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2000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2127</v>
      </c>
      <c r="D10" s="103">
        <v>21</v>
      </c>
      <c r="E10" s="103">
        <v>17</v>
      </c>
      <c r="F10" s="103">
        <v>19</v>
      </c>
      <c r="G10" s="103">
        <v>16</v>
      </c>
      <c r="H10" s="103">
        <v>20</v>
      </c>
      <c r="I10" s="65">
        <v>16</v>
      </c>
      <c r="J10" s="63">
        <v>2021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4">
        <v>14.4</v>
      </c>
      <c r="P10" s="30">
        <f>H10</f>
        <v>20</v>
      </c>
      <c r="Q10" s="105">
        <v>1</v>
      </c>
      <c r="R10" s="106"/>
      <c r="S10" s="24" t="s">
        <v>71</v>
      </c>
      <c r="T10" s="107"/>
      <c r="U10" s="108" t="s">
        <v>66</v>
      </c>
      <c r="V10" s="85"/>
      <c r="W10" s="24" t="s">
        <v>60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4878</v>
      </c>
      <c r="D11" s="103">
        <v>38</v>
      </c>
      <c r="E11" s="103">
        <v>33</v>
      </c>
      <c r="F11" s="103">
        <v>35</v>
      </c>
      <c r="G11" s="103">
        <v>29</v>
      </c>
      <c r="H11" s="103">
        <v>39</v>
      </c>
      <c r="I11" s="65">
        <v>32</v>
      </c>
      <c r="J11" s="63">
        <v>4930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10">
        <v>2</v>
      </c>
      <c r="R11" s="24"/>
      <c r="S11" s="24" t="s">
        <v>71</v>
      </c>
      <c r="T11" s="107"/>
      <c r="U11" s="107" t="s">
        <v>59</v>
      </c>
      <c r="V11" s="24"/>
      <c r="W11" s="24" t="s">
        <v>61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3400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1656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1496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1520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1301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1</v>
      </c>
      <c r="R14" s="71"/>
      <c r="S14" s="71" t="s">
        <v>74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41</v>
      </c>
      <c r="B16" s="62">
        <v>12</v>
      </c>
      <c r="C16" s="62">
        <v>140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140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8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49</v>
      </c>
      <c r="B17" s="63">
        <v>51</v>
      </c>
      <c r="C17" s="63">
        <v>382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334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35</v>
      </c>
      <c r="B18" s="63">
        <v>60</v>
      </c>
      <c r="C18" s="63">
        <v>455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351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70</v>
      </c>
      <c r="B19" s="63">
        <v>40</v>
      </c>
      <c r="C19" s="63">
        <v>434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340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8">
        <f t="shared" si="7"/>
        <v>5</v>
      </c>
      <c r="Q19" s="30"/>
      <c r="R19" s="71"/>
      <c r="S19" s="71" t="s">
        <v>69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15021</v>
      </c>
      <c r="D22" s="40">
        <f>D9+D10+D11+D12+D13+D14+D15+D16+D17+D18+D19+D20+D21</f>
        <v>138</v>
      </c>
      <c r="E22" s="40">
        <f>E9+E10+E11+E12+E13+E14+E15+E16+E17+E18+E19+E20+E21</f>
        <v>160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14744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9</v>
      </c>
      <c r="R22" s="30">
        <f t="shared" si="8"/>
        <v>0</v>
      </c>
      <c r="S22" s="30">
        <f t="shared" si="8"/>
        <v>21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54716</v>
      </c>
      <c r="D23" s="33">
        <f t="shared" ref="D23:I23" si="9">D22+D8</f>
        <v>436</v>
      </c>
      <c r="E23" s="33">
        <f t="shared" si="9"/>
        <v>460</v>
      </c>
      <c r="F23" s="53">
        <f t="shared" si="9"/>
        <v>403</v>
      </c>
      <c r="G23" s="53">
        <f t="shared" si="9"/>
        <v>424</v>
      </c>
      <c r="H23" s="33">
        <f t="shared" si="9"/>
        <v>451</v>
      </c>
      <c r="I23" s="33">
        <f t="shared" si="9"/>
        <v>461</v>
      </c>
      <c r="J23" s="75">
        <f>J8+J22</f>
        <v>57499</v>
      </c>
      <c r="K23" s="76">
        <f t="shared" si="4"/>
        <v>92.431192660550451</v>
      </c>
      <c r="L23" s="31">
        <f>H23*3.4/F23</f>
        <v>3.8049627791563272</v>
      </c>
      <c r="M23" s="54">
        <f>(M8+M22)/2</f>
        <v>3.3577777777777778</v>
      </c>
      <c r="N23" s="55">
        <f>D23/B23*100</f>
        <v>22.63759086188993</v>
      </c>
      <c r="O23" s="55">
        <v>20.5</v>
      </c>
      <c r="P23" s="56">
        <f>P22+P8</f>
        <v>451</v>
      </c>
      <c r="Q23" s="33">
        <f>Q22+Q8</f>
        <v>47</v>
      </c>
      <c r="R23" s="33">
        <f>R22+R8</f>
        <v>4</v>
      </c>
      <c r="S23" s="33">
        <f>S8+S22</f>
        <v>68</v>
      </c>
      <c r="T23" s="33">
        <f>T8+T22</f>
        <v>44</v>
      </c>
      <c r="U23" s="33">
        <f>U8+U22</f>
        <v>729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75</v>
      </c>
      <c r="C24" s="21"/>
      <c r="D24" s="121">
        <f>D23-E23</f>
        <v>-24</v>
      </c>
      <c r="E24" s="122"/>
      <c r="F24" s="121">
        <f>F23-G23</f>
        <v>-21</v>
      </c>
      <c r="G24" s="122"/>
      <c r="H24" s="123">
        <f>H23-I23</f>
        <v>-10</v>
      </c>
      <c r="I24" s="124"/>
      <c r="J24" s="78"/>
      <c r="K24" s="77"/>
      <c r="L24" s="22"/>
      <c r="M24" s="22"/>
      <c r="N24" s="22"/>
      <c r="O24" s="22"/>
      <c r="P24" s="23"/>
      <c r="Q24" s="24" t="s">
        <v>58</v>
      </c>
      <c r="R24" s="24" t="s">
        <v>45</v>
      </c>
      <c r="S24" s="24" t="s">
        <v>76</v>
      </c>
      <c r="T24" s="24" t="s">
        <v>26</v>
      </c>
      <c r="U24" s="24" t="s">
        <v>72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2025-05-13T11:53:08Z</cp:lastPrinted>
  <dcterms:created xsi:type="dcterms:W3CDTF">2020-08-31T08:55:27Z</dcterms:created>
  <dcterms:modified xsi:type="dcterms:W3CDTF">2025-05-13T11:53:48Z</dcterms:modified>
</cp:coreProperties>
</file>