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<sst xmlns="http://schemas.openxmlformats.org/spreadsheetml/2006/main" count="227" uniqueCount="80">
  <si>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</si>
  <si>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</si>
  <si>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</si>
  <si>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</si>
  <si>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</si>
  <si>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</si>
  <si>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</si>
  <si>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</si>
  <si>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</si>
  <si>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</si>
  <si>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</si>
  <si>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</si>
  <si>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</si>
  <si>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</si>
  <si>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</si>
  <si>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</si>
  <si>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</si>
  <si>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</si>
  <si>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</si>
  <si>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</si>
  <si>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</si>
  <si>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</si>
  <si>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</si>
  <si>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</si>
  <si>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</si>
  <si>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</si>
  <si>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</si>
  <si>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</si>
  <si>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</si>
  <si>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</si>
  <si>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</si>
  <si>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</si>
  <si>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</si>
  <si>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</si>
  <si>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</si>
  <si>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</si>
  <si>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</si>
  <si>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</si>
  <si>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</si>
  <si>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</si>
  <si>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</si>
  <si>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</si>
  <si>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</si>
  <si>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</si>
  <si>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</si>
  <si>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</si>
  <si>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</si>
  <si>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</si>
  <si>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</si>
  <si>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</si>
  <si>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</si>
  <si>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</si>
  <si>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</si>
  <si>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</si>
  <si>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</si>
  <si>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</si>
  <si>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</si>
  <si>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</si>
  <si>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</si>
  <si>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</si>
  <si>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</si>
  <si>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</si>
  <si>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</si>
  <si>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</si>
  <si>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</si>
  <si>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</si>
  <si>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</si>
  <si>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</si>
  <si>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70</t>
  </si>
  <si>
    <t>2</t>
  </si>
  <si>
    <t>КФХ Иванов  В.М.</t>
  </si>
  <si>
    <t>2244</t>
  </si>
  <si>
    <t>7</t>
  </si>
  <si>
    <t xml:space="preserve">СВОДКА ПО НАДОЮ МОЛОКА ЗА 25.05.2025 года </t>
  </si>
  <si>
    <t>73</t>
  </si>
  <si>
    <t>152</t>
  </si>
  <si>
    <t>458</t>
  </si>
  <si>
    <t>15</t>
  </si>
  <si>
    <t>5</t>
  </si>
  <si>
    <t>18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</si>
</sst>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R17" sqref="R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50</v>
      </c>
      <c r="D4" s="128" t="s">
        <v>2</v>
      </c>
      <c r="E4" s="129"/>
      <c r="F4" s="129"/>
      <c r="G4" s="129"/>
      <c r="H4" s="129"/>
      <c r="I4" s="130"/>
      <c r="J4" s="123" t="s">
        <v>54</v>
      </c>
      <c r="K4" s="131" t="s">
        <v>3</v>
      </c>
      <c r="L4" s="123" t="s">
        <v>47</v>
      </c>
      <c r="M4" s="123" t="s">
        <v>4</v>
      </c>
      <c r="N4" s="138" t="s">
        <v>48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67</v>
      </c>
      <c r="X4" s="149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36</v>
      </c>
    </row>
    <row r="5" spans="1:192" ht="53.25" customHeight="1" thickBot="1">
      <c r="A5" s="124"/>
      <c r="B5" s="126"/>
      <c r="C5" s="127"/>
      <c r="D5" s="136" t="s">
        <v>51</v>
      </c>
      <c r="E5" s="137"/>
      <c r="F5" s="136" t="s">
        <v>52</v>
      </c>
      <c r="G5" s="137"/>
      <c r="H5" s="136" t="s">
        <v>53</v>
      </c>
      <c r="I5" s="137"/>
      <c r="J5" s="124"/>
      <c r="K5" s="132"/>
      <c r="L5" s="124"/>
      <c r="M5" s="124"/>
      <c r="N5" s="120" t="s">
        <v>55</v>
      </c>
      <c r="O5" s="120" t="s">
        <v>43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2"/>
      <c r="W5" s="119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43209</v>
      </c>
      <c r="D6" s="30">
        <v>298</v>
      </c>
      <c r="E6" s="30">
        <v>280</v>
      </c>
      <c r="F6" s="30">
        <v>286</v>
      </c>
      <c r="G6" s="30">
        <v>269</v>
      </c>
      <c r="H6" s="30">
        <v>320</v>
      </c>
      <c r="I6" s="30">
        <v>295</v>
      </c>
      <c r="J6" s="63">
        <v>46631</v>
      </c>
      <c r="K6" s="80">
        <f>F6/D6*100</f>
        <v>95.973154362416096</v>
      </c>
      <c r="L6" s="31">
        <f>H6*3.4/F6</f>
        <v>3.8041958041958042</v>
      </c>
      <c r="M6" s="81" t="s">
        <v>56</v>
      </c>
      <c r="N6" s="32">
        <f>D6/B6*100</f>
        <v>30.721649484536083</v>
      </c>
      <c r="O6" s="64">
        <v>28.9</v>
      </c>
      <c r="P6" s="30">
        <f>H6</f>
        <v>320</v>
      </c>
      <c r="Q6" s="82">
        <v>73</v>
      </c>
      <c r="R6" s="83" t="s">
        <v>72</v>
      </c>
      <c r="S6" s="65">
        <v>100</v>
      </c>
      <c r="T6" s="66">
        <v>82</v>
      </c>
      <c r="U6" s="84">
        <v>612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5">
        <v>5200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43209</v>
      </c>
      <c r="D8" s="90">
        <f t="shared" si="0"/>
        <v>298</v>
      </c>
      <c r="E8" s="33">
        <f t="shared" si="0"/>
        <v>297</v>
      </c>
      <c r="F8" s="33">
        <f>F6+F7</f>
        <v>286</v>
      </c>
      <c r="G8" s="33">
        <f t="shared" si="0"/>
        <v>284</v>
      </c>
      <c r="H8" s="33">
        <f t="shared" si="0"/>
        <v>320</v>
      </c>
      <c r="I8" s="33">
        <f t="shared" si="0"/>
        <v>311</v>
      </c>
      <c r="J8" s="88">
        <f t="shared" si="0"/>
        <v>46631</v>
      </c>
      <c r="K8" s="91">
        <f>F8/D8*100</f>
        <v>95.973154362416096</v>
      </c>
      <c r="L8" s="31">
        <f>L6</f>
        <v>3.8041958041958042</v>
      </c>
      <c r="M8" s="92">
        <f>(M6+M7)/1</f>
        <v>3.55</v>
      </c>
      <c r="N8" s="93">
        <f>D8/B8*100</f>
        <v>30.721649484536083</v>
      </c>
      <c r="O8" s="93">
        <v>26.2</v>
      </c>
      <c r="P8" s="33">
        <f t="shared" ref="P8:U8" si="1">P6+P7</f>
        <v>320</v>
      </c>
      <c r="Q8" s="33">
        <f t="shared" si="1"/>
        <v>73</v>
      </c>
      <c r="R8" s="33">
        <f t="shared" si="1"/>
        <v>7</v>
      </c>
      <c r="S8" s="33">
        <f>S6+S7</f>
        <v>100</v>
      </c>
      <c r="T8" s="33">
        <f>T6</f>
        <v>82</v>
      </c>
      <c r="U8" s="33">
        <f t="shared" si="1"/>
        <v>612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5200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6">
        <v>3837</v>
      </c>
      <c r="D9" s="65">
        <v>34</v>
      </c>
      <c r="E9" s="65">
        <v>57</v>
      </c>
      <c r="F9" s="97">
        <v>30</v>
      </c>
      <c r="G9" s="65">
        <v>49</v>
      </c>
      <c r="H9" s="65">
        <v>40</v>
      </c>
      <c r="I9" s="65">
        <v>52</v>
      </c>
      <c r="J9" s="63">
        <v>4311</v>
      </c>
      <c r="K9" s="91">
        <v>88</v>
      </c>
      <c r="L9" s="31">
        <f>H9*3.4/F9</f>
        <v>4.5333333333333332</v>
      </c>
      <c r="M9" s="98">
        <v>3.6</v>
      </c>
      <c r="N9" s="93">
        <f>D9/B9*100</f>
        <v>17</v>
      </c>
      <c r="O9" s="64">
        <v>19</v>
      </c>
      <c r="P9" s="30">
        <f t="shared" ref="P9:P12" si="2">H9</f>
        <v>40</v>
      </c>
      <c r="Q9" s="82">
        <v>7</v>
      </c>
      <c r="R9" s="71"/>
      <c r="S9" s="71" t="s">
        <v>78</v>
      </c>
      <c r="T9" s="72"/>
      <c r="U9" s="99" t="s">
        <v>68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2200</v>
      </c>
      <c r="DH9" s="67"/>
      <c r="DI9" s="68"/>
      <c r="DJ9" s="28"/>
      <c r="DL9" s="100"/>
    </row>
    <row r="10" spans="1:192" ht="21.75" customHeight="1" thickBot="1">
      <c r="A10" s="70" t="s">
        <v>27</v>
      </c>
      <c r="B10" s="96">
        <v>118</v>
      </c>
      <c r="C10" s="96">
        <v>2379</v>
      </c>
      <c r="D10" s="101">
        <v>21</v>
      </c>
      <c r="E10" s="101">
        <v>17</v>
      </c>
      <c r="F10" s="101">
        <v>19</v>
      </c>
      <c r="G10" s="101">
        <v>16</v>
      </c>
      <c r="H10" s="101">
        <v>20</v>
      </c>
      <c r="I10" s="65">
        <v>16</v>
      </c>
      <c r="J10" s="63">
        <v>2261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2">
        <v>14.4</v>
      </c>
      <c r="P10" s="30">
        <f>H10</f>
        <v>20</v>
      </c>
      <c r="Q10" s="103">
        <v>2</v>
      </c>
      <c r="R10" s="104"/>
      <c r="S10" s="24" t="s">
        <v>64</v>
      </c>
      <c r="T10" s="105"/>
      <c r="U10" s="106" t="s">
        <v>66</v>
      </c>
      <c r="V10" s="85"/>
      <c r="W10" s="24" t="s">
        <v>60</v>
      </c>
      <c r="X10" s="107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8" t="s">
        <v>21</v>
      </c>
      <c r="B11" s="96">
        <v>180</v>
      </c>
      <c r="C11" s="96">
        <v>5372</v>
      </c>
      <c r="D11" s="101">
        <v>38</v>
      </c>
      <c r="E11" s="101">
        <v>33</v>
      </c>
      <c r="F11" s="101">
        <v>35</v>
      </c>
      <c r="G11" s="101">
        <v>29</v>
      </c>
      <c r="H11" s="101">
        <v>39</v>
      </c>
      <c r="I11" s="65">
        <v>32</v>
      </c>
      <c r="J11" s="63">
        <v>5398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08">
        <v>6</v>
      </c>
      <c r="R11" s="24"/>
      <c r="S11" s="24" t="s">
        <v>77</v>
      </c>
      <c r="T11" s="105"/>
      <c r="U11" s="105" t="s">
        <v>59</v>
      </c>
      <c r="V11" s="24"/>
      <c r="W11" s="24" t="s">
        <v>61</v>
      </c>
      <c r="X11" s="107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3800</v>
      </c>
      <c r="DH11" s="111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1824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1652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>
        <v>2</v>
      </c>
      <c r="R12" s="71"/>
      <c r="S12" s="71" t="s">
        <v>72</v>
      </c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23</v>
      </c>
      <c r="B14" s="63">
        <v>185</v>
      </c>
      <c r="C14" s="63">
        <v>1688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1445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3</v>
      </c>
      <c r="R14" s="71"/>
      <c r="S14" s="71" t="s">
        <v>79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5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41</v>
      </c>
      <c r="B16" s="62">
        <v>12</v>
      </c>
      <c r="C16" s="62">
        <v>164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164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8.3000000000000007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3.25" customHeight="1" thickBot="1">
      <c r="A17" s="70" t="s">
        <v>49</v>
      </c>
      <c r="B17" s="63">
        <v>51</v>
      </c>
      <c r="C17" s="63">
        <v>442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382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6">
        <f t="shared" si="7"/>
        <v>4</v>
      </c>
      <c r="Q17" s="30"/>
      <c r="R17" s="71"/>
      <c r="S17" s="71"/>
      <c r="T17" s="72"/>
      <c r="U17" s="117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19.5" customHeight="1" thickBot="1">
      <c r="A18" s="70" t="s">
        <v>35</v>
      </c>
      <c r="B18" s="63">
        <v>60</v>
      </c>
      <c r="C18" s="63">
        <v>503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388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6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/>
    </row>
    <row r="19" spans="1:192" ht="17.25" customHeight="1" thickBot="1">
      <c r="A19" s="70" t="s">
        <v>70</v>
      </c>
      <c r="B19" s="63">
        <v>40</v>
      </c>
      <c r="C19" s="63">
        <v>506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400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6">
        <f t="shared" si="7"/>
        <v>5</v>
      </c>
      <c r="Q19" s="30"/>
      <c r="R19" s="71"/>
      <c r="S19" s="71" t="s">
        <v>69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16715</v>
      </c>
      <c r="D22" s="40">
        <f>D9+D10+D11+D12+D13+D14+D15+D16+D17+D18+D19+D20+D21</f>
        <v>138</v>
      </c>
      <c r="E22" s="40">
        <f>E9+E10+E11+E12+E13+E14+E15+E16+E17+E18+E19+E20+E21</f>
        <v>160</v>
      </c>
      <c r="F22" s="40">
        <f>F9+F10+F11+F12+F14+F15+F16+F17+F18+F19</f>
        <v>123</v>
      </c>
      <c r="G22" s="40">
        <f>G21+G20+G19+G18+G17+G16+G15+G14+G13+G12+G11+G10+G9</f>
        <v>140</v>
      </c>
      <c r="H22" s="40">
        <f>H21+H20+H19+H18+H17+H16+H15+H14+H13+H12+H11+H10+H9</f>
        <v>138</v>
      </c>
      <c r="I22" s="40">
        <f>I21+I20+I19+I18+I17+I16+I15+I14+I13+I12+I11+I10+I9</f>
        <v>146</v>
      </c>
      <c r="J22" s="39">
        <f>J21+J20+J19+J18+J17+J16+J15+J14+J13+J12+J11+J10+J9</f>
        <v>16401</v>
      </c>
      <c r="K22" s="37">
        <f t="shared" si="4"/>
        <v>89.130434782608688</v>
      </c>
      <c r="L22" s="31">
        <f>H22*3.4/F22</f>
        <v>3.8146341463414632</v>
      </c>
      <c r="M22" s="41">
        <f>(M9+M10+M11+M12+M14+M15+M16+M17+M18+M19)/9</f>
        <v>3.1655555555555557</v>
      </c>
      <c r="N22" s="32">
        <f t="shared" si="6"/>
        <v>14.435146443514643</v>
      </c>
      <c r="O22" s="42">
        <v>14.3</v>
      </c>
      <c r="P22" s="30">
        <f>P21+P20+P19+P18+P17+P16+P15+P14+P13+P12+P11+P10+P9</f>
        <v>138</v>
      </c>
      <c r="Q22" s="30">
        <f t="shared" ref="Q22:U22" si="8">Q21+Q20+Q19+Q18+Q17+Q16+Q15+Q14+Q13+Q12+Q11+Q10+Q9</f>
        <v>20</v>
      </c>
      <c r="R22" s="30">
        <f t="shared" si="8"/>
        <v>0</v>
      </c>
      <c r="S22" s="30">
        <f t="shared" si="8"/>
        <v>55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6000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59924</v>
      </c>
      <c r="D23" s="33">
        <f t="shared" ref="D23:I23" si="9">D22+D8</f>
        <v>436</v>
      </c>
      <c r="E23" s="33">
        <f t="shared" si="9"/>
        <v>457</v>
      </c>
      <c r="F23" s="53">
        <f t="shared" si="9"/>
        <v>409</v>
      </c>
      <c r="G23" s="53">
        <f t="shared" si="9"/>
        <v>424</v>
      </c>
      <c r="H23" s="33">
        <f t="shared" si="9"/>
        <v>458</v>
      </c>
      <c r="I23" s="33">
        <f t="shared" si="9"/>
        <v>457</v>
      </c>
      <c r="J23" s="75">
        <f>J8+J22</f>
        <v>63032</v>
      </c>
      <c r="K23" s="76">
        <f t="shared" si="4"/>
        <v>93.807339449541288</v>
      </c>
      <c r="L23" s="31">
        <f>H23*3.4/F23</f>
        <v>3.8073349633251836</v>
      </c>
      <c r="M23" s="54">
        <f>(M8+M22)/2</f>
        <v>3.3577777777777778</v>
      </c>
      <c r="N23" s="55">
        <f>D23/B23*100</f>
        <v>22.63759086188993</v>
      </c>
      <c r="O23" s="55">
        <v>20.399999999999999</v>
      </c>
      <c r="P23" s="56">
        <f>P22+P8</f>
        <v>458</v>
      </c>
      <c r="Q23" s="33">
        <f>Q22+Q8</f>
        <v>93</v>
      </c>
      <c r="R23" s="33">
        <f>R22+R8</f>
        <v>7</v>
      </c>
      <c r="S23" s="33">
        <f>S8+S22</f>
        <v>155</v>
      </c>
      <c r="T23" s="33">
        <f>T8+T22</f>
        <v>82</v>
      </c>
      <c r="U23" s="33">
        <f>U8+U22</f>
        <v>767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11200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71</v>
      </c>
      <c r="C24" s="21"/>
      <c r="D24" s="140">
        <f>D23-E23</f>
        <v>-21</v>
      </c>
      <c r="E24" s="141"/>
      <c r="F24" s="140">
        <f>F23-G23</f>
        <v>-15</v>
      </c>
      <c r="G24" s="141"/>
      <c r="H24" s="142">
        <f>H23-I23</f>
        <v>1</v>
      </c>
      <c r="I24" s="143"/>
      <c r="J24" s="78"/>
      <c r="K24" s="77"/>
      <c r="L24" s="22"/>
      <c r="M24" s="22"/>
      <c r="N24" s="22"/>
      <c r="O24" s="22"/>
      <c r="P24" s="23"/>
      <c r="Q24" s="24" t="s">
        <v>74</v>
      </c>
      <c r="R24" s="24" t="s">
        <v>45</v>
      </c>
      <c r="S24" s="24" t="s">
        <v>75</v>
      </c>
      <c r="T24" s="24" t="s">
        <v>62</v>
      </c>
      <c r="U24" s="24" t="s">
        <v>76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16400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2025-05-26T04:08:51Z</cp:lastPrinted>
  <dcterms:created xsi:type="dcterms:W3CDTF">2020-08-31T08:55:27Z</dcterms:created>
  <dcterms:modified xsi:type="dcterms:W3CDTF">2025-05-26T04:10:56Z</dcterms:modified>
</cp:coreProperties>
</file>