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<sst xmlns="http://schemas.openxmlformats.org/spreadsheetml/2006/main" count="228" uniqueCount="80">
  <si>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</si>
  <si>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</si>
  <si>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</si>
  <si>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</si>
  <si>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</si>
  <si>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</si>
  <si>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</si>
  <si>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</si>
  <si>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</si>
  <si>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</si>
  <si>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</si>
  <si>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</si>
  <si>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</si>
  <si>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</si>
  <si>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</si>
  <si>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</si>
  <si>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</si>
  <si>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</si>
  <si>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</si>
  <si>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</si>
  <si>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</si>
  <si>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</si>
  <si>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</si>
  <si>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</si>
  <si>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</si>
  <si>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</si>
  <si>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</si>
  <si>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</si>
  <si>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</si>
  <si>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</si>
  <si>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</si>
  <si>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</si>
  <si>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</si>
  <si>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</si>
  <si>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</si>
  <si>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</si>
  <si>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</si>
  <si>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</si>
  <si>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</si>
  <si>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</si>
  <si>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</si>
  <si>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</si>
  <si>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</si>
  <si>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</si>
  <si>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</si>
  <si>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</si>
  <si>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</si>
  <si>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</si>
  <si>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</si>
  <si>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</si>
  <si>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</si>
  <si>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</si>
  <si>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</si>
  <si>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</si>
  <si>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</si>
  <si>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</si>
  <si>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</si>
  <si>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</si>
  <si>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</si>
  <si>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</si>
  <si>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</si>
  <si>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</si>
  <si>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</si>
  <si>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</si>
  <si>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</si>
  <si>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</si>
  <si>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2</t>
  </si>
  <si>
    <t>КФХ Иванов  В.М.</t>
  </si>
  <si>
    <t>2244</t>
  </si>
  <si>
    <t>15</t>
  </si>
  <si>
    <t>1</t>
  </si>
  <si>
    <t>4</t>
  </si>
  <si>
    <t>462</t>
  </si>
  <si>
    <t>Надой н/т коров на 01.06. 2025</t>
  </si>
  <si>
    <t>3,2</t>
  </si>
  <si>
    <t>10</t>
  </si>
  <si>
    <t>38</t>
  </si>
  <si>
    <t xml:space="preserve">СВОДКА ПО НАДОЮ МОЛОКА ЗА 05.06.2025 года </t>
  </si>
  <si>
    <t>11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</si>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</sst>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8" sqref="DG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9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</row>
    <row r="2" spans="1:192" ht="12.75" customHeight="1">
      <c r="A2" s="140" t="s">
        <v>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8" t="s">
        <v>0</v>
      </c>
      <c r="B4" s="141" t="s">
        <v>1</v>
      </c>
      <c r="C4" s="143" t="s">
        <v>49</v>
      </c>
      <c r="D4" s="132" t="s">
        <v>2</v>
      </c>
      <c r="E4" s="133"/>
      <c r="F4" s="133"/>
      <c r="G4" s="133"/>
      <c r="H4" s="133"/>
      <c r="I4" s="134"/>
      <c r="J4" s="128" t="s">
        <v>53</v>
      </c>
      <c r="K4" s="135" t="s">
        <v>3</v>
      </c>
      <c r="L4" s="128" t="s">
        <v>46</v>
      </c>
      <c r="M4" s="128" t="s">
        <v>4</v>
      </c>
      <c r="N4" s="149" t="s">
        <v>47</v>
      </c>
      <c r="O4" s="150"/>
      <c r="P4" s="128" t="s">
        <v>33</v>
      </c>
      <c r="Q4" s="130" t="s">
        <v>5</v>
      </c>
      <c r="R4" s="131"/>
      <c r="S4" s="132" t="s">
        <v>6</v>
      </c>
      <c r="T4" s="133"/>
      <c r="U4" s="134"/>
      <c r="V4" s="135" t="s">
        <v>7</v>
      </c>
      <c r="W4" s="137" t="s">
        <v>73</v>
      </c>
      <c r="X4" s="138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6" t="s">
        <v>8</v>
      </c>
      <c r="DH4" s="126" t="s">
        <v>8</v>
      </c>
      <c r="DI4" s="144" t="s">
        <v>9</v>
      </c>
      <c r="DJ4" s="146" t="s">
        <v>36</v>
      </c>
    </row>
    <row r="5" spans="1:192" ht="53.25" customHeight="1" thickBot="1">
      <c r="A5" s="129"/>
      <c r="B5" s="142"/>
      <c r="C5" s="143"/>
      <c r="D5" s="147" t="s">
        <v>50</v>
      </c>
      <c r="E5" s="148"/>
      <c r="F5" s="147" t="s">
        <v>51</v>
      </c>
      <c r="G5" s="148"/>
      <c r="H5" s="147" t="s">
        <v>52</v>
      </c>
      <c r="I5" s="148"/>
      <c r="J5" s="129"/>
      <c r="K5" s="136"/>
      <c r="L5" s="129"/>
      <c r="M5" s="129"/>
      <c r="N5" s="119" t="s">
        <v>54</v>
      </c>
      <c r="O5" s="119" t="s">
        <v>42</v>
      </c>
      <c r="P5" s="129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6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7"/>
      <c r="DH5" s="127"/>
      <c r="DI5" s="145"/>
      <c r="DJ5" s="146"/>
    </row>
    <row r="6" spans="1:192" ht="33" customHeight="1" thickBot="1">
      <c r="A6" s="79" t="s">
        <v>16</v>
      </c>
      <c r="B6" s="62">
        <v>970</v>
      </c>
      <c r="C6" s="63">
        <v>46392</v>
      </c>
      <c r="D6" s="30">
        <v>286</v>
      </c>
      <c r="E6" s="30">
        <v>265</v>
      </c>
      <c r="F6" s="30">
        <v>277</v>
      </c>
      <c r="G6" s="30">
        <v>235</v>
      </c>
      <c r="H6" s="30">
        <v>312</v>
      </c>
      <c r="I6" s="30">
        <v>263</v>
      </c>
      <c r="J6" s="63">
        <v>50126</v>
      </c>
      <c r="K6" s="80">
        <f>F6/D6*100</f>
        <v>96.853146853146853</v>
      </c>
      <c r="L6" s="31">
        <f>H6*3.4/F6</f>
        <v>3.8296028880866424</v>
      </c>
      <c r="M6" s="81" t="s">
        <v>74</v>
      </c>
      <c r="N6" s="32">
        <f>D6/B6*100</f>
        <v>29.484536082474229</v>
      </c>
      <c r="O6" s="64">
        <v>27.3</v>
      </c>
      <c r="P6" s="30">
        <f>H6</f>
        <v>312</v>
      </c>
      <c r="Q6" s="82">
        <v>15</v>
      </c>
      <c r="R6" s="83" t="s">
        <v>44</v>
      </c>
      <c r="S6" s="65">
        <v>24</v>
      </c>
      <c r="T6" s="66">
        <v>26</v>
      </c>
      <c r="U6" s="84">
        <v>618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5600</v>
      </c>
      <c r="DH6" s="67"/>
      <c r="DI6" s="68"/>
      <c r="DJ6" s="67"/>
    </row>
    <row r="7" spans="1:192" ht="2.2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46392</v>
      </c>
      <c r="D8" s="90">
        <f t="shared" si="0"/>
        <v>286</v>
      </c>
      <c r="E8" s="33">
        <f t="shared" si="0"/>
        <v>285</v>
      </c>
      <c r="F8" s="33">
        <f>F6+F7</f>
        <v>277</v>
      </c>
      <c r="G8" s="33">
        <f t="shared" si="0"/>
        <v>252</v>
      </c>
      <c r="H8" s="33">
        <f t="shared" si="0"/>
        <v>312</v>
      </c>
      <c r="I8" s="33">
        <f t="shared" si="0"/>
        <v>281</v>
      </c>
      <c r="J8" s="88">
        <f t="shared" si="0"/>
        <v>50126</v>
      </c>
      <c r="K8" s="91">
        <f>F8/D8*100</f>
        <v>96.853146853146853</v>
      </c>
      <c r="L8" s="31">
        <f>L6</f>
        <v>3.8296028880866424</v>
      </c>
      <c r="M8" s="92">
        <f>(M6+M7)/1</f>
        <v>3.2</v>
      </c>
      <c r="N8" s="93">
        <f>D8/B8*100</f>
        <v>29.484536082474229</v>
      </c>
      <c r="O8" s="93">
        <v>25.2</v>
      </c>
      <c r="P8" s="33">
        <f t="shared" ref="P8:U8" si="1">P6+P7</f>
        <v>312</v>
      </c>
      <c r="Q8" s="33">
        <f t="shared" si="1"/>
        <v>15</v>
      </c>
      <c r="R8" s="33">
        <f t="shared" si="1"/>
        <v>0</v>
      </c>
      <c r="S8" s="33">
        <f>S6+S7</f>
        <v>24</v>
      </c>
      <c r="T8" s="33">
        <f>T6</f>
        <v>26</v>
      </c>
      <c r="U8" s="33">
        <f t="shared" si="1"/>
        <v>618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41</v>
      </c>
      <c r="B9" s="63">
        <v>200</v>
      </c>
      <c r="C9" s="96">
        <v>4211</v>
      </c>
      <c r="D9" s="65">
        <v>34</v>
      </c>
      <c r="E9" s="65">
        <v>55</v>
      </c>
      <c r="F9" s="97">
        <v>30</v>
      </c>
      <c r="G9" s="65">
        <v>47</v>
      </c>
      <c r="H9" s="65">
        <v>40</v>
      </c>
      <c r="I9" s="65">
        <v>50</v>
      </c>
      <c r="J9" s="63">
        <v>4711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18.3</v>
      </c>
      <c r="P9" s="30">
        <f t="shared" ref="P9:P12" si="2">H9</f>
        <v>40</v>
      </c>
      <c r="Q9" s="82"/>
      <c r="R9" s="71"/>
      <c r="S9" s="71" t="s">
        <v>75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120" t="s">
        <v>27</v>
      </c>
      <c r="B10" s="96">
        <v>118</v>
      </c>
      <c r="C10" s="96">
        <v>2613</v>
      </c>
      <c r="D10" s="101">
        <v>22</v>
      </c>
      <c r="E10" s="101">
        <v>17</v>
      </c>
      <c r="F10" s="101">
        <v>20</v>
      </c>
      <c r="G10" s="101">
        <v>16</v>
      </c>
      <c r="H10" s="101">
        <v>21</v>
      </c>
      <c r="I10" s="65">
        <v>16</v>
      </c>
      <c r="J10" s="63">
        <v>2484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14.4</v>
      </c>
      <c r="P10" s="30">
        <f>H10</f>
        <v>21</v>
      </c>
      <c r="Q10" s="103">
        <v>1</v>
      </c>
      <c r="R10" s="104"/>
      <c r="S10" s="24" t="s">
        <v>75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21</v>
      </c>
      <c r="B11" s="96">
        <v>180</v>
      </c>
      <c r="C11" s="96">
        <v>5798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5825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5</v>
      </c>
      <c r="R11" s="24"/>
      <c r="S11" s="24" t="s">
        <v>78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120" t="s">
        <v>22</v>
      </c>
      <c r="B12" s="63">
        <v>110</v>
      </c>
      <c r="C12" s="63">
        <v>1978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1795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62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120" t="s">
        <v>23</v>
      </c>
      <c r="B14" s="63">
        <v>185</v>
      </c>
      <c r="C14" s="63">
        <v>1849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1594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/>
      <c r="R14" s="71"/>
      <c r="S14" s="71" t="s">
        <v>79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120" t="s">
        <v>40</v>
      </c>
      <c r="B16" s="62">
        <v>12</v>
      </c>
      <c r="C16" s="62">
        <v>186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186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120" t="s">
        <v>48</v>
      </c>
      <c r="B17" s="63">
        <v>51</v>
      </c>
      <c r="C17" s="63">
        <v>497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427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71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120" t="s">
        <v>35</v>
      </c>
      <c r="B18" s="63">
        <v>60</v>
      </c>
      <c r="C18" s="63">
        <v>547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421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120" t="s">
        <v>67</v>
      </c>
      <c r="B19" s="63">
        <v>40</v>
      </c>
      <c r="C19" s="63">
        <v>572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455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66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18251</v>
      </c>
      <c r="D22" s="40">
        <f>D9+D10+D11+D12+D13+D14+D15+D16+D17+D18+D19+D20+D21</f>
        <v>139</v>
      </c>
      <c r="E22" s="40">
        <f>E9+E10+E11+E12+E13+E14+E15+E16+E17+E18+E19+E20+E21</f>
        <v>158</v>
      </c>
      <c r="F22" s="40">
        <f>F9+F10+F11+F12+F14+F15+F16+F17+F18+F19</f>
        <v>124</v>
      </c>
      <c r="G22" s="40">
        <f>G21+G20+G19+G18+G17+G16+G15+G14+G13+G12+G11+G10+G9</f>
        <v>139</v>
      </c>
      <c r="H22" s="40">
        <f>H21+H20+H19+H18+H17+H16+H15+H14+H13+H12+H11+H10+H9</f>
        <v>139</v>
      </c>
      <c r="I22" s="40">
        <f>I21+I20+I19+I18+I17+I16+I15+I14+I13+I12+I11+I10+I9</f>
        <v>145</v>
      </c>
      <c r="J22" s="39">
        <f>J21+J20+J19+J18+J17+J16+J15+J14+J13+J12+J11+J10+J9</f>
        <v>17898</v>
      </c>
      <c r="K22" s="37">
        <f t="shared" si="4"/>
        <v>89.208633093525179</v>
      </c>
      <c r="L22" s="31">
        <f>H22*3.4/F22</f>
        <v>3.8112903225806449</v>
      </c>
      <c r="M22" s="41">
        <f>(M9+M10+M11+M12+M14+M15+M16+M17+M18+M19)/9</f>
        <v>3.1655555555555557</v>
      </c>
      <c r="N22" s="32">
        <f t="shared" si="6"/>
        <v>14.539748953974897</v>
      </c>
      <c r="O22" s="42">
        <v>14.2</v>
      </c>
      <c r="P22" s="30">
        <f>P21+P20+P19+P18+P17+P16+P15+P14+P13+P12+P11+P10+P9</f>
        <v>139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52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64643</v>
      </c>
      <c r="D23" s="33">
        <f t="shared" ref="D23:I23" si="9">D22+D8</f>
        <v>425</v>
      </c>
      <c r="E23" s="33">
        <f t="shared" si="9"/>
        <v>443</v>
      </c>
      <c r="F23" s="53">
        <f t="shared" si="9"/>
        <v>401</v>
      </c>
      <c r="G23" s="53">
        <f t="shared" si="9"/>
        <v>391</v>
      </c>
      <c r="H23" s="33">
        <f t="shared" si="9"/>
        <v>451</v>
      </c>
      <c r="I23" s="33">
        <f t="shared" si="9"/>
        <v>426</v>
      </c>
      <c r="J23" s="75">
        <f>J8+J22</f>
        <v>68024</v>
      </c>
      <c r="K23" s="76">
        <f t="shared" si="4"/>
        <v>94.35294117647058</v>
      </c>
      <c r="L23" s="31">
        <f>H23*3.4/F23</f>
        <v>3.8239401496259346</v>
      </c>
      <c r="M23" s="54">
        <f>(M8+M22)/2</f>
        <v>3.1827777777777779</v>
      </c>
      <c r="N23" s="55">
        <f>D23/B23*100</f>
        <v>22.06645898234683</v>
      </c>
      <c r="O23" s="55">
        <v>19.7</v>
      </c>
      <c r="P23" s="56">
        <f>P22+P8</f>
        <v>451</v>
      </c>
      <c r="Q23" s="33">
        <f>Q22+Q8</f>
        <v>21</v>
      </c>
      <c r="R23" s="33">
        <f>R22+R8</f>
        <v>0</v>
      </c>
      <c r="S23" s="33">
        <f>S8+S22</f>
        <v>76</v>
      </c>
      <c r="T23" s="33">
        <f>T8+T22</f>
        <v>26</v>
      </c>
      <c r="U23" s="33">
        <f>U8+U22</f>
        <v>773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12000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68</v>
      </c>
      <c r="C24" s="21"/>
      <c r="D24" s="122">
        <f>D23-E23</f>
        <v>-18</v>
      </c>
      <c r="E24" s="123"/>
      <c r="F24" s="122">
        <f>F23-G23</f>
        <v>10</v>
      </c>
      <c r="G24" s="123"/>
      <c r="H24" s="124">
        <f>H23-I23</f>
        <v>25</v>
      </c>
      <c r="I24" s="125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76</v>
      </c>
      <c r="T24" s="24" t="s">
        <v>71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2025-06-05T04:15:11Z</cp:lastPrinted>
  <dcterms:created xsi:type="dcterms:W3CDTF">2020-08-31T08:55:27Z</dcterms:created>
  <dcterms:modified xsi:type="dcterms:W3CDTF">2025-06-05T11:38:53Z</dcterms:modified>
</cp:coreProperties>
</file>