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<sst xmlns="http://schemas.openxmlformats.org/spreadsheetml/2006/main" count="228" uniqueCount="82">
  <si>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</si>
  <si>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</si>
  <si>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</si>
  <si>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</si>
  <si>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</si>
  <si>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</si>
  <si>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</si>
  <si>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</si>
  <si>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</si>
  <si>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</si>
  <si>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</si>
  <si>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</si>
  <si>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</si>
  <si>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</si>
  <si>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</si>
  <si>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</si>
  <si>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</si>
  <si>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</si>
  <si>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</si>
  <si>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</si>
  <si>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</si>
  <si>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</si>
  <si>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</si>
  <si>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</si>
  <si>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</si>
  <si>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</si>
  <si>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</si>
  <si>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</si>
  <si>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</si>
  <si>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</si>
  <si>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</si>
  <si>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</si>
  <si>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</si>
  <si>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</si>
  <si>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</si>
  <si>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</si>
  <si>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</si>
  <si>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</si>
  <si>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</si>
  <si>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</si>
  <si>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</si>
  <si>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</si>
  <si>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</si>
  <si>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</si>
  <si>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</si>
  <si>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</si>
  <si>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</si>
  <si>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</si>
  <si>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</si>
  <si>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</si>
  <si>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</si>
  <si>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</si>
  <si>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</si>
  <si>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</si>
  <si>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</si>
  <si>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</si>
  <si>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</si>
  <si>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</si>
  <si>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</si>
  <si>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</si>
  <si>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</si>
  <si>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</si>
  <si>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</si>
  <si>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</si>
  <si>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</si>
  <si>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</si>
  <si>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</si>
  <si>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</si>
  <si>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</si>
  <si>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</si>
  <si>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</si>
  <si>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</si>
  <si>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11</t>
  </si>
  <si>
    <t>17</t>
  </si>
  <si>
    <t>5</t>
  </si>
  <si>
    <t>463</t>
  </si>
  <si>
    <t>6</t>
  </si>
  <si>
    <t>13</t>
  </si>
  <si>
    <t>2</t>
  </si>
  <si>
    <t>35</t>
  </si>
  <si>
    <t>76</t>
  </si>
  <si>
    <t xml:space="preserve">СВОДКА ПО НАДОЮ МОЛОКА ЗА 16.06.2025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</si>
</sst>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7" sqref="J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49</v>
      </c>
      <c r="D4" s="131" t="s">
        <v>2</v>
      </c>
      <c r="E4" s="132"/>
      <c r="F4" s="132"/>
      <c r="G4" s="132"/>
      <c r="H4" s="132"/>
      <c r="I4" s="133"/>
      <c r="J4" s="127" t="s">
        <v>53</v>
      </c>
      <c r="K4" s="134" t="s">
        <v>3</v>
      </c>
      <c r="L4" s="127" t="s">
        <v>46</v>
      </c>
      <c r="M4" s="127" t="s">
        <v>4</v>
      </c>
      <c r="N4" s="148" t="s">
        <v>47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50</v>
      </c>
      <c r="E5" s="147"/>
      <c r="F5" s="146" t="s">
        <v>51</v>
      </c>
      <c r="G5" s="147"/>
      <c r="H5" s="146" t="s">
        <v>52</v>
      </c>
      <c r="I5" s="147"/>
      <c r="J5" s="128"/>
      <c r="K5" s="135"/>
      <c r="L5" s="128"/>
      <c r="M5" s="128"/>
      <c r="N5" s="119" t="s">
        <v>54</v>
      </c>
      <c r="O5" s="119" t="s">
        <v>42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5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49530</v>
      </c>
      <c r="D6" s="30">
        <v>287</v>
      </c>
      <c r="E6" s="30">
        <v>265</v>
      </c>
      <c r="F6" s="30">
        <v>276</v>
      </c>
      <c r="G6" s="30">
        <v>257</v>
      </c>
      <c r="H6" s="30">
        <v>310</v>
      </c>
      <c r="I6" s="30">
        <v>271</v>
      </c>
      <c r="J6" s="63">
        <v>53587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27.3</v>
      </c>
      <c r="P6" s="30">
        <f>H6</f>
        <v>310</v>
      </c>
      <c r="Q6" s="82">
        <v>29</v>
      </c>
      <c r="R6" s="83" t="s">
        <v>78</v>
      </c>
      <c r="S6" s="65">
        <v>36</v>
      </c>
      <c r="T6" s="66">
        <v>26</v>
      </c>
      <c r="U6" s="84">
        <v>638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5800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49530</v>
      </c>
      <c r="D8" s="90">
        <f t="shared" si="0"/>
        <v>287</v>
      </c>
      <c r="E8" s="33">
        <f t="shared" si="0"/>
        <v>285</v>
      </c>
      <c r="F8" s="33">
        <f>F6+F7</f>
        <v>276</v>
      </c>
      <c r="G8" s="33">
        <f t="shared" si="0"/>
        <v>274</v>
      </c>
      <c r="H8" s="33">
        <f t="shared" si="0"/>
        <v>310</v>
      </c>
      <c r="I8" s="33">
        <f t="shared" si="0"/>
        <v>289</v>
      </c>
      <c r="J8" s="88">
        <f t="shared" si="0"/>
        <v>53587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25.2</v>
      </c>
      <c r="P8" s="33">
        <f t="shared" ref="P8:U8" si="1">P6+P7</f>
        <v>310</v>
      </c>
      <c r="Q8" s="33">
        <f t="shared" si="1"/>
        <v>29</v>
      </c>
      <c r="R8" s="33">
        <f t="shared" si="1"/>
        <v>2</v>
      </c>
      <c r="S8" s="33">
        <f>S6+S7</f>
        <v>36</v>
      </c>
      <c r="T8" s="33">
        <f>T6</f>
        <v>26</v>
      </c>
      <c r="U8" s="33">
        <f t="shared" si="1"/>
        <v>638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41</v>
      </c>
      <c r="B9" s="63">
        <v>200</v>
      </c>
      <c r="C9" s="96">
        <v>4574</v>
      </c>
      <c r="D9" s="65">
        <v>33</v>
      </c>
      <c r="E9" s="65">
        <v>55</v>
      </c>
      <c r="F9" s="97">
        <v>29</v>
      </c>
      <c r="G9" s="65">
        <v>47</v>
      </c>
      <c r="H9" s="65">
        <v>32</v>
      </c>
      <c r="I9" s="65">
        <v>50</v>
      </c>
      <c r="J9" s="63">
        <v>5091</v>
      </c>
      <c r="K9" s="91">
        <v>88</v>
      </c>
      <c r="L9" s="31">
        <f>H9*3.4/F9</f>
        <v>3.7517241379310344</v>
      </c>
      <c r="M9" s="98">
        <v>3.6</v>
      </c>
      <c r="N9" s="93">
        <f>D9/B9*100</f>
        <v>16.5</v>
      </c>
      <c r="O9" s="64">
        <v>18.3</v>
      </c>
      <c r="P9" s="30">
        <f t="shared" ref="P9:P12" si="2">H9</f>
        <v>32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2855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2715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77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6">
        <v>180</v>
      </c>
      <c r="C11" s="96">
        <v>6205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6243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16</v>
      </c>
      <c r="R11" s="24"/>
      <c r="S11" s="24" t="s">
        <v>73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2132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1938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2014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1737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72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40</v>
      </c>
      <c r="B16" s="62">
        <v>12</v>
      </c>
      <c r="C16" s="62">
        <v>208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208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48</v>
      </c>
      <c r="B17" s="63">
        <v>51</v>
      </c>
      <c r="C17" s="63">
        <v>552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471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76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591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454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66</v>
      </c>
      <c r="B19" s="63">
        <v>40</v>
      </c>
      <c r="C19" s="63">
        <v>638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509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74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19769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131</v>
      </c>
      <c r="I22" s="40">
        <f>I21+I20+I19+I18+I17+I16+I15+I14+I13+I12+I11+I10+I9</f>
        <v>146</v>
      </c>
      <c r="J22" s="39">
        <f>J21+J20+J19+J18+J17+J16+J15+J14+J13+J12+J11+J10+J9</f>
        <v>19366</v>
      </c>
      <c r="K22" s="37">
        <f t="shared" si="4"/>
        <v>89.130434782608688</v>
      </c>
      <c r="L22" s="31">
        <f>H22*3.4/F22</f>
        <v>3.6211382113821138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14.2</v>
      </c>
      <c r="P22" s="30">
        <f>P21+P20+P19+P18+P17+P16+P15+P14+P13+P12+P11+P10+P9</f>
        <v>131</v>
      </c>
      <c r="Q22" s="30">
        <f t="shared" ref="Q22:U22" si="8">Q21+Q20+Q19+Q18+Q17+Q16+Q15+Q14+Q13+Q12+Q11+Q10+Q9</f>
        <v>21</v>
      </c>
      <c r="R22" s="30">
        <f t="shared" si="8"/>
        <v>0</v>
      </c>
      <c r="S22" s="30">
        <f t="shared" si="8"/>
        <v>74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69299</v>
      </c>
      <c r="D23" s="33">
        <f t="shared" ref="D23:I23" si="9">D22+D8</f>
        <v>425</v>
      </c>
      <c r="E23" s="33">
        <f t="shared" si="9"/>
        <v>444</v>
      </c>
      <c r="F23" s="53">
        <f t="shared" si="9"/>
        <v>399</v>
      </c>
      <c r="G23" s="53">
        <f t="shared" si="9"/>
        <v>414</v>
      </c>
      <c r="H23" s="33">
        <f t="shared" si="9"/>
        <v>441</v>
      </c>
      <c r="I23" s="33">
        <f t="shared" si="9"/>
        <v>435</v>
      </c>
      <c r="J23" s="75">
        <f>J8+J22</f>
        <v>72953</v>
      </c>
      <c r="K23" s="76">
        <f t="shared" si="4"/>
        <v>93.882352941176478</v>
      </c>
      <c r="L23" s="31">
        <f>H23*3.4/F23</f>
        <v>3.757894736842105</v>
      </c>
      <c r="M23" s="54">
        <f>(M8+M22)/2</f>
        <v>3.1827777777777779</v>
      </c>
      <c r="N23" s="55">
        <f>D23/B23*100</f>
        <v>22.06645898234683</v>
      </c>
      <c r="O23" s="55">
        <v>19.8</v>
      </c>
      <c r="P23" s="56">
        <f>P22+P8</f>
        <v>441</v>
      </c>
      <c r="Q23" s="33">
        <f>Q22+Q8</f>
        <v>50</v>
      </c>
      <c r="R23" s="33">
        <f>R22+R8</f>
        <v>2</v>
      </c>
      <c r="S23" s="33">
        <f>S8+S22</f>
        <v>110</v>
      </c>
      <c r="T23" s="33">
        <f>T8+T22</f>
        <v>26</v>
      </c>
      <c r="U23" s="33">
        <f>U8+U22</f>
        <v>793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21">
        <f>D23-E23</f>
        <v>-19</v>
      </c>
      <c r="E24" s="122"/>
      <c r="F24" s="121">
        <f>F23-G23</f>
        <v>-15</v>
      </c>
      <c r="G24" s="122"/>
      <c r="H24" s="123">
        <f>H23-I23</f>
        <v>6</v>
      </c>
      <c r="I24" s="124"/>
      <c r="J24" s="78"/>
      <c r="K24" s="77"/>
      <c r="L24" s="22"/>
      <c r="M24" s="22"/>
      <c r="N24" s="22"/>
      <c r="O24" s="22"/>
      <c r="P24" s="23"/>
      <c r="Q24" s="24" t="s">
        <v>79</v>
      </c>
      <c r="R24" s="24" t="s">
        <v>68</v>
      </c>
      <c r="S24" s="24" t="s">
        <v>80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2025-06-16T03:40:46Z</cp:lastPrinted>
  <dcterms:created xsi:type="dcterms:W3CDTF">2020-08-31T08:55:27Z</dcterms:created>
  <dcterms:modified xsi:type="dcterms:W3CDTF">2025-06-17T03:37:08Z</dcterms:modified>
</cp:coreProperties>
</file>