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8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<sst xmlns="http://schemas.openxmlformats.org/spreadsheetml/2006/main" count="223" uniqueCount="77">
  <si>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</si>
  <si>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</si>
  <si>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</si>
  <si>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</si>
  <si>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</si>
  <si>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</si>
  <si>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</si>
  <si>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</si>
  <si>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</si>
  <si>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</si>
  <si>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</si>
  <si>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</si>
  <si>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</si>
  <si>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</si>
  <si>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</si>
  <si>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</si>
  <si>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</si>
  <si>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</si>
  <si>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</si>
  <si>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</si>
  <si>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</si>
  <si>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</si>
  <si>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</si>
  <si>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</si>
  <si>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</si>
  <si>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</si>
  <si>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</si>
  <si>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</si>
  <si>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</si>
  <si>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</si>
  <si>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</si>
  <si>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</si>
  <si>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</si>
  <si>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</si>
  <si>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</si>
  <si>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</si>
  <si>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</si>
  <si>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</si>
  <si>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</si>
  <si>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</si>
  <si>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</si>
  <si>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</si>
  <si>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</si>
  <si>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</si>
  <si>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</si>
  <si>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</si>
  <si>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</si>
  <si>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</si>
  <si>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</si>
  <si>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</si>
  <si>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</si>
  <si>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</si>
  <si>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</si>
  <si>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</si>
  <si>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</si>
  <si>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40</t>
  </si>
  <si>
    <t>8</t>
  </si>
  <si>
    <t>33</t>
  </si>
  <si>
    <t>70</t>
  </si>
  <si>
    <t>КФХ Иванов  В.М.</t>
  </si>
  <si>
    <t>1</t>
  </si>
  <si>
    <t>3,2</t>
  </si>
  <si>
    <t>2082</t>
  </si>
  <si>
    <t>11</t>
  </si>
  <si>
    <t>467</t>
  </si>
  <si>
    <t>2</t>
  </si>
  <si>
    <t>4</t>
  </si>
  <si>
    <t>7</t>
  </si>
  <si>
    <t xml:space="preserve">СВОДКА ПО НАДОЮ МОЛОКА ЗА 02.07.2025 года </t>
  </si>
  <si>
    <t>18</t>
  </si>
  <si>
    <t>5</t>
  </si>
  <si>
    <t>Надой н/т коров на 01.07. 2025</t>
  </si>
  <si>
    <t>24</t>
  </si>
  <si>
    <t>22</t>
  </si>
  <si>
    <t>67</t>
  </si>
  <si>
    <t>6</t>
  </si>
  <si>
    <t>31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</si>
</sst>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J23" sqref="J23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9" t="s">
        <v>68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</row>
    <row r="2" spans="1:192" ht="12.75" customHeight="1">
      <c r="A2" s="140" t="s">
        <v>19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8" t="s">
        <v>0</v>
      </c>
      <c r="B4" s="141" t="s">
        <v>1</v>
      </c>
      <c r="C4" s="143" t="s">
        <v>48</v>
      </c>
      <c r="D4" s="132" t="s">
        <v>2</v>
      </c>
      <c r="E4" s="133"/>
      <c r="F4" s="133"/>
      <c r="G4" s="133"/>
      <c r="H4" s="133"/>
      <c r="I4" s="134"/>
      <c r="J4" s="128" t="s">
        <v>52</v>
      </c>
      <c r="K4" s="135" t="s">
        <v>3</v>
      </c>
      <c r="L4" s="128" t="s">
        <v>45</v>
      </c>
      <c r="M4" s="128" t="s">
        <v>4</v>
      </c>
      <c r="N4" s="149" t="s">
        <v>46</v>
      </c>
      <c r="O4" s="150"/>
      <c r="P4" s="128" t="s">
        <v>32</v>
      </c>
      <c r="Q4" s="130" t="s">
        <v>5</v>
      </c>
      <c r="R4" s="131"/>
      <c r="S4" s="132" t="s">
        <v>6</v>
      </c>
      <c r="T4" s="133"/>
      <c r="U4" s="134"/>
      <c r="V4" s="135" t="s">
        <v>7</v>
      </c>
      <c r="W4" s="137" t="s">
        <v>71</v>
      </c>
      <c r="X4" s="138"/>
      <c r="Y4" s="8" t="s">
        <v>36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6" t="s">
        <v>8</v>
      </c>
      <c r="DH4" s="126" t="s">
        <v>8</v>
      </c>
      <c r="DI4" s="144" t="s">
        <v>9</v>
      </c>
      <c r="DJ4" s="146" t="s">
        <v>35</v>
      </c>
    </row>
    <row r="5" spans="1:192" ht="53.25" customHeight="1" thickBot="1">
      <c r="A5" s="129"/>
      <c r="B5" s="142"/>
      <c r="C5" s="143"/>
      <c r="D5" s="147" t="s">
        <v>49</v>
      </c>
      <c r="E5" s="148"/>
      <c r="F5" s="147" t="s">
        <v>50</v>
      </c>
      <c r="G5" s="148"/>
      <c r="H5" s="147" t="s">
        <v>51</v>
      </c>
      <c r="I5" s="148"/>
      <c r="J5" s="129"/>
      <c r="K5" s="136"/>
      <c r="L5" s="129"/>
      <c r="M5" s="129"/>
      <c r="N5" s="117" t="s">
        <v>53</v>
      </c>
      <c r="O5" s="117" t="s">
        <v>41</v>
      </c>
      <c r="P5" s="129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44</v>
      </c>
      <c r="V5" s="136"/>
      <c r="W5" s="11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7"/>
      <c r="DH5" s="127"/>
      <c r="DI5" s="145"/>
      <c r="DJ5" s="146"/>
    </row>
    <row r="6" spans="1:192" ht="33" customHeight="1" thickBot="1">
      <c r="A6" s="118" t="s">
        <v>16</v>
      </c>
      <c r="B6" s="62">
        <v>970</v>
      </c>
      <c r="C6" s="63">
        <v>53979</v>
      </c>
      <c r="D6" s="30">
        <v>278</v>
      </c>
      <c r="E6" s="30">
        <v>257</v>
      </c>
      <c r="F6" s="30">
        <v>271</v>
      </c>
      <c r="G6" s="30">
        <v>237</v>
      </c>
      <c r="H6" s="30">
        <v>314</v>
      </c>
      <c r="I6" s="30">
        <v>271</v>
      </c>
      <c r="J6" s="63">
        <v>58464</v>
      </c>
      <c r="K6" s="79">
        <f>F6/D6*100</f>
        <v>97.482014388489219</v>
      </c>
      <c r="L6" s="31">
        <v>4.4000000000000004</v>
      </c>
      <c r="M6" s="80" t="s">
        <v>61</v>
      </c>
      <c r="N6" s="32">
        <f>D6/B6*100</f>
        <v>28.659793814432987</v>
      </c>
      <c r="O6" s="64">
        <v>26.5</v>
      </c>
      <c r="P6" s="30">
        <f>H6</f>
        <v>314</v>
      </c>
      <c r="Q6" s="81">
        <v>8</v>
      </c>
      <c r="R6" s="82"/>
      <c r="S6" s="65">
        <v>13</v>
      </c>
      <c r="T6" s="66"/>
      <c r="U6" s="83">
        <v>644</v>
      </c>
      <c r="V6" s="84"/>
      <c r="W6" s="30">
        <v>385</v>
      </c>
      <c r="X6" s="64">
        <v>31.2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3">
        <v>6200</v>
      </c>
      <c r="DH6" s="67"/>
      <c r="DI6" s="68"/>
      <c r="DJ6" s="67"/>
    </row>
    <row r="7" spans="1:192" ht="28.5" hidden="1" customHeight="1" thickBot="1">
      <c r="A7" s="118"/>
      <c r="B7" s="62"/>
      <c r="C7" s="85"/>
      <c r="D7" s="30"/>
      <c r="E7" s="30"/>
      <c r="F7" s="30"/>
      <c r="G7" s="30"/>
      <c r="H7" s="30"/>
      <c r="I7" s="30"/>
      <c r="J7" s="63"/>
      <c r="K7" s="79"/>
      <c r="L7" s="31"/>
      <c r="M7" s="80"/>
      <c r="N7" s="32"/>
      <c r="O7" s="64"/>
      <c r="P7" s="30"/>
      <c r="Q7" s="81"/>
      <c r="R7" s="82"/>
      <c r="S7" s="65"/>
      <c r="T7" s="66"/>
      <c r="U7" s="83"/>
      <c r="V7" s="84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/>
      <c r="DH7" s="67"/>
      <c r="DI7" s="68"/>
      <c r="DJ7" s="67"/>
    </row>
    <row r="8" spans="1:192" s="13" customFormat="1" ht="26.25" customHeight="1" thickBot="1">
      <c r="A8" s="119" t="s">
        <v>18</v>
      </c>
      <c r="B8" s="86">
        <f t="shared" ref="B8:J8" si="0">B6+B7</f>
        <v>970</v>
      </c>
      <c r="C8" s="87">
        <f>C7+C6</f>
        <v>53979</v>
      </c>
      <c r="D8" s="88">
        <f t="shared" si="0"/>
        <v>278</v>
      </c>
      <c r="E8" s="33">
        <f t="shared" si="0"/>
        <v>257</v>
      </c>
      <c r="F8" s="33">
        <f>F6+F7</f>
        <v>271</v>
      </c>
      <c r="G8" s="33">
        <f t="shared" si="0"/>
        <v>237</v>
      </c>
      <c r="H8" s="33">
        <f t="shared" si="0"/>
        <v>314</v>
      </c>
      <c r="I8" s="33">
        <f t="shared" si="0"/>
        <v>271</v>
      </c>
      <c r="J8" s="86">
        <f t="shared" si="0"/>
        <v>58464</v>
      </c>
      <c r="K8" s="89">
        <f>F8/D8*100</f>
        <v>97.482014388489219</v>
      </c>
      <c r="L8" s="31">
        <f>L6</f>
        <v>4.4000000000000004</v>
      </c>
      <c r="M8" s="90">
        <f>(M6+M7)/1</f>
        <v>3.2</v>
      </c>
      <c r="N8" s="91">
        <f>D8/B8*100</f>
        <v>28.659793814432987</v>
      </c>
      <c r="O8" s="91">
        <v>26.5</v>
      </c>
      <c r="P8" s="33">
        <f t="shared" ref="P8:U8" si="1">P6+P7</f>
        <v>314</v>
      </c>
      <c r="Q8" s="33">
        <f t="shared" si="1"/>
        <v>8</v>
      </c>
      <c r="R8" s="33">
        <f t="shared" si="1"/>
        <v>0</v>
      </c>
      <c r="S8" s="33">
        <f>S6+S7</f>
        <v>13</v>
      </c>
      <c r="T8" s="33">
        <f>T6</f>
        <v>0</v>
      </c>
      <c r="U8" s="33">
        <f t="shared" si="1"/>
        <v>644</v>
      </c>
      <c r="V8" s="34"/>
      <c r="W8" s="33">
        <f>W6+W7</f>
        <v>385</v>
      </c>
      <c r="X8" s="91">
        <v>31.2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6200</v>
      </c>
      <c r="DH8" s="33" t="e">
        <f>DH6+#REF!+#REF!+DH7</f>
        <v>#REF!</v>
      </c>
      <c r="DI8" s="92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120" t="s">
        <v>40</v>
      </c>
      <c r="B9" s="63">
        <v>200</v>
      </c>
      <c r="C9" s="94">
        <v>5028</v>
      </c>
      <c r="D9" s="65">
        <v>26</v>
      </c>
      <c r="E9" s="65">
        <v>55</v>
      </c>
      <c r="F9" s="95">
        <v>22</v>
      </c>
      <c r="G9" s="65">
        <v>47</v>
      </c>
      <c r="H9" s="65">
        <v>25</v>
      </c>
      <c r="I9" s="65">
        <v>50</v>
      </c>
      <c r="J9" s="63">
        <v>5519</v>
      </c>
      <c r="K9" s="89">
        <v>88</v>
      </c>
      <c r="L9" s="31">
        <f>H9*3.4/F9</f>
        <v>3.8636363636363638</v>
      </c>
      <c r="M9" s="96">
        <v>3.6</v>
      </c>
      <c r="N9" s="91">
        <f>D9/B9*100</f>
        <v>13</v>
      </c>
      <c r="O9" s="64">
        <v>18.3</v>
      </c>
      <c r="P9" s="30">
        <f t="shared" ref="P9:P12" si="2">H9</f>
        <v>25</v>
      </c>
      <c r="Q9" s="81"/>
      <c r="R9" s="71"/>
      <c r="S9" s="71" t="s">
        <v>65</v>
      </c>
      <c r="T9" s="72"/>
      <c r="U9" s="97" t="s">
        <v>58</v>
      </c>
      <c r="V9" s="84"/>
      <c r="W9" s="71" t="s">
        <v>72</v>
      </c>
      <c r="X9" s="64">
        <v>20.2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2500</v>
      </c>
      <c r="DH9" s="67"/>
      <c r="DI9" s="68"/>
      <c r="DJ9" s="28"/>
      <c r="DL9" s="98"/>
    </row>
    <row r="10" spans="1:192" ht="21.75" customHeight="1" thickBot="1">
      <c r="A10" s="120" t="s">
        <v>26</v>
      </c>
      <c r="B10" s="94">
        <v>118</v>
      </c>
      <c r="C10" s="94">
        <v>3207</v>
      </c>
      <c r="D10" s="99">
        <v>22</v>
      </c>
      <c r="E10" s="99">
        <v>19</v>
      </c>
      <c r="F10" s="99">
        <v>20</v>
      </c>
      <c r="G10" s="99">
        <v>18</v>
      </c>
      <c r="H10" s="99">
        <v>21</v>
      </c>
      <c r="I10" s="65">
        <v>18</v>
      </c>
      <c r="J10" s="63">
        <v>3051</v>
      </c>
      <c r="K10" s="37">
        <f>F10/D10*100</f>
        <v>90.909090909090907</v>
      </c>
      <c r="L10" s="31">
        <f>H10*3.4/F10</f>
        <v>3.5699999999999994</v>
      </c>
      <c r="M10" s="73" t="s">
        <v>24</v>
      </c>
      <c r="N10" s="32">
        <f>D10/B10*100</f>
        <v>18.64406779661017</v>
      </c>
      <c r="O10" s="100">
        <v>16.100000000000001</v>
      </c>
      <c r="P10" s="30">
        <f>H10</f>
        <v>21</v>
      </c>
      <c r="Q10" s="101"/>
      <c r="R10" s="102"/>
      <c r="S10" s="24" t="s">
        <v>66</v>
      </c>
      <c r="T10" s="103"/>
      <c r="U10" s="104" t="s">
        <v>57</v>
      </c>
      <c r="V10" s="84"/>
      <c r="W10" s="24" t="s">
        <v>73</v>
      </c>
      <c r="X10" s="105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1" t="s">
        <v>20</v>
      </c>
      <c r="B11" s="94">
        <v>180</v>
      </c>
      <c r="C11" s="94">
        <v>6797</v>
      </c>
      <c r="D11" s="99">
        <v>37</v>
      </c>
      <c r="E11" s="99">
        <v>33</v>
      </c>
      <c r="F11" s="99">
        <v>34</v>
      </c>
      <c r="G11" s="99">
        <v>29</v>
      </c>
      <c r="H11" s="99">
        <v>38</v>
      </c>
      <c r="I11" s="65">
        <v>32</v>
      </c>
      <c r="J11" s="63">
        <v>6851</v>
      </c>
      <c r="K11" s="37">
        <f>F11/D11*100</f>
        <v>91.891891891891902</v>
      </c>
      <c r="L11" s="31">
        <f t="shared" ref="L11:L19" si="3">H11*3.4/F11</f>
        <v>3.8</v>
      </c>
      <c r="M11" s="73" t="s">
        <v>38</v>
      </c>
      <c r="N11" s="32">
        <f>D11/B11*100</f>
        <v>20.555555555555554</v>
      </c>
      <c r="O11" s="64">
        <v>19.3</v>
      </c>
      <c r="P11" s="30">
        <f>H11</f>
        <v>38</v>
      </c>
      <c r="Q11" s="106">
        <v>2</v>
      </c>
      <c r="R11" s="24"/>
      <c r="S11" s="24" t="s">
        <v>67</v>
      </c>
      <c r="T11" s="103"/>
      <c r="U11" s="103" t="s">
        <v>55</v>
      </c>
      <c r="V11" s="24"/>
      <c r="W11" s="24" t="s">
        <v>74</v>
      </c>
      <c r="X11" s="105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7"/>
      <c r="DG11" s="108">
        <v>5700</v>
      </c>
      <c r="DH11" s="109"/>
      <c r="DI11" s="68"/>
      <c r="DJ11" s="28"/>
    </row>
    <row r="12" spans="1:192" ht="28.5" customHeight="1" thickBot="1">
      <c r="A12" s="120" t="s">
        <v>21</v>
      </c>
      <c r="B12" s="63">
        <v>110</v>
      </c>
      <c r="C12" s="63">
        <v>2356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2146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 t="s">
        <v>60</v>
      </c>
      <c r="T12" s="72"/>
      <c r="U12" s="72"/>
      <c r="V12" s="71"/>
      <c r="W12" s="71" t="s">
        <v>75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12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0"/>
      <c r="DI13" s="111"/>
      <c r="DJ13" s="28"/>
      <c r="DN13" s="112"/>
    </row>
    <row r="14" spans="1:192" ht="24.75" customHeight="1" thickBot="1">
      <c r="A14" s="120" t="s">
        <v>22</v>
      </c>
      <c r="B14" s="63">
        <v>185</v>
      </c>
      <c r="C14" s="63">
        <v>2213</v>
      </c>
      <c r="D14" s="65">
        <v>14</v>
      </c>
      <c r="E14" s="65">
        <v>18</v>
      </c>
      <c r="F14" s="65">
        <v>12</v>
      </c>
      <c r="G14" s="65">
        <v>17</v>
      </c>
      <c r="H14" s="65">
        <v>12</v>
      </c>
      <c r="I14" s="65">
        <v>17</v>
      </c>
      <c r="J14" s="63">
        <v>1932</v>
      </c>
      <c r="K14" s="37">
        <f t="shared" si="4"/>
        <v>85.714285714285708</v>
      </c>
      <c r="L14" s="31">
        <f>H14*3.4/F14</f>
        <v>3.4</v>
      </c>
      <c r="M14" s="73" t="s">
        <v>23</v>
      </c>
      <c r="N14" s="32">
        <f>D14/B14*100</f>
        <v>7.5675675675675684</v>
      </c>
      <c r="O14" s="64">
        <v>9.6999999999999993</v>
      </c>
      <c r="P14" s="30">
        <f>H14</f>
        <v>12</v>
      </c>
      <c r="Q14" s="30"/>
      <c r="R14" s="71"/>
      <c r="S14" s="71" t="s">
        <v>70</v>
      </c>
      <c r="T14" s="72"/>
      <c r="U14" s="72" t="s">
        <v>54</v>
      </c>
      <c r="V14" s="71"/>
      <c r="W14" s="71" t="s">
        <v>76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0"/>
      <c r="DI14" s="111"/>
      <c r="DJ14" s="28"/>
    </row>
    <row r="15" spans="1:192" ht="19.5" hidden="1" customHeight="1" thickBot="1">
      <c r="A15" s="12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43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3"/>
      <c r="U15" s="72"/>
      <c r="V15" s="71" t="s">
        <v>19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0"/>
      <c r="DI15" s="111"/>
      <c r="DJ15" s="28"/>
    </row>
    <row r="16" spans="1:192" ht="20.25" customHeight="1" thickBot="1">
      <c r="A16" s="120" t="s">
        <v>39</v>
      </c>
      <c r="B16" s="62">
        <v>12</v>
      </c>
      <c r="C16" s="62">
        <v>240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240</v>
      </c>
      <c r="K16" s="37">
        <f t="shared" si="4"/>
        <v>100</v>
      </c>
      <c r="L16" s="31">
        <f t="shared" si="3"/>
        <v>3.4</v>
      </c>
      <c r="M16" s="73" t="s">
        <v>37</v>
      </c>
      <c r="N16" s="32">
        <f t="shared" ref="N16:N22" si="6">D16/B16*100</f>
        <v>16.666666666666664</v>
      </c>
      <c r="O16" s="64">
        <v>12.5</v>
      </c>
      <c r="P16" s="114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0"/>
      <c r="DI16" s="111"/>
      <c r="DJ16" s="28"/>
    </row>
    <row r="17" spans="1:192" ht="23.25" customHeight="1" thickBot="1">
      <c r="A17" s="120" t="s">
        <v>47</v>
      </c>
      <c r="B17" s="63">
        <v>51</v>
      </c>
      <c r="C17" s="63">
        <v>637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539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4">
        <f t="shared" si="7"/>
        <v>4</v>
      </c>
      <c r="Q17" s="30"/>
      <c r="R17" s="71"/>
      <c r="S17" s="71"/>
      <c r="T17" s="72"/>
      <c r="U17" s="115"/>
      <c r="V17" s="71"/>
      <c r="W17" s="71" t="s">
        <v>56</v>
      </c>
      <c r="X17" s="64" t="s">
        <v>19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0"/>
      <c r="DI17" s="111"/>
      <c r="DJ17" s="28"/>
    </row>
    <row r="18" spans="1:192" ht="19.5" customHeight="1" thickBot="1">
      <c r="A18" s="120" t="s">
        <v>34</v>
      </c>
      <c r="B18" s="63">
        <v>60</v>
      </c>
      <c r="C18" s="63">
        <v>655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502</v>
      </c>
      <c r="K18" s="37">
        <f t="shared" si="4"/>
        <v>75</v>
      </c>
      <c r="L18" s="31">
        <f>H18*3.4/F18</f>
        <v>3.4</v>
      </c>
      <c r="M18" s="73" t="s">
        <v>24</v>
      </c>
      <c r="N18" s="32">
        <f t="shared" si="6"/>
        <v>6.666666666666667</v>
      </c>
      <c r="O18" s="64">
        <v>8.3000000000000007</v>
      </c>
      <c r="P18" s="114">
        <f t="shared" si="7"/>
        <v>3</v>
      </c>
      <c r="Q18" s="30"/>
      <c r="R18" s="71"/>
      <c r="S18" s="71"/>
      <c r="T18" s="72"/>
      <c r="U18" s="72"/>
      <c r="V18" s="71"/>
      <c r="W18" s="71" t="s">
        <v>43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0"/>
      <c r="DI18" s="111"/>
      <c r="DJ18" s="28"/>
    </row>
    <row r="19" spans="1:192" ht="17.25" customHeight="1" thickBot="1">
      <c r="A19" s="120" t="s">
        <v>59</v>
      </c>
      <c r="B19" s="63">
        <v>40</v>
      </c>
      <c r="C19" s="63">
        <v>734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594</v>
      </c>
      <c r="K19" s="37">
        <f>F19/D19*100</f>
        <v>83.333333333333343</v>
      </c>
      <c r="L19" s="31">
        <f t="shared" si="3"/>
        <v>3.4</v>
      </c>
      <c r="M19" s="73" t="s">
        <v>25</v>
      </c>
      <c r="N19" s="32">
        <f t="shared" si="6"/>
        <v>15</v>
      </c>
      <c r="O19" s="64">
        <v>12.5</v>
      </c>
      <c r="P19" s="114">
        <f t="shared" si="7"/>
        <v>5</v>
      </c>
      <c r="Q19" s="30"/>
      <c r="R19" s="71"/>
      <c r="S19" s="71" t="s">
        <v>65</v>
      </c>
      <c r="T19" s="72"/>
      <c r="U19" s="72"/>
      <c r="V19" s="71"/>
      <c r="W19" s="71" t="s">
        <v>63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0"/>
      <c r="DI19" s="111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14.3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42</v>
      </c>
      <c r="B22" s="39">
        <f>B9+B10+B11+B12+B13+B14+B15+B16+B17+B18+B19+B20+B21</f>
        <v>956</v>
      </c>
      <c r="C22" s="39">
        <f>C9+C10+C11+C12+C13+C14+C15+C16+C17+C18+C19+C20+C21</f>
        <v>21867</v>
      </c>
      <c r="D22" s="40">
        <f>D9+D10+D11+D12+D13+D14+D15+D16+D17+D18+D19+D20+D21</f>
        <v>130</v>
      </c>
      <c r="E22" s="40">
        <f>E9+E10+E11+E12+E13+E14+E15+E16+E17+E18+E19+E20+E21</f>
        <v>160</v>
      </c>
      <c r="F22" s="40">
        <f>F9+F10+F11+F12+F14+F15+F16+F17+F18+F19</f>
        <v>115</v>
      </c>
      <c r="G22" s="40">
        <f>G21+G20+G19+G18+G17+G16+G15+G14+G13+G12+G11+G10+G9</f>
        <v>141</v>
      </c>
      <c r="H22" s="40">
        <f>H21+H20+H19+H18+H17+H16+H15+H14+H13+H12+H11+H10+H9</f>
        <v>123</v>
      </c>
      <c r="I22" s="40">
        <f>I21+I20+I19+I18+I17+I16+I15+I14+I13+I12+I11+I10+I9</f>
        <v>147</v>
      </c>
      <c r="J22" s="39">
        <f>J21+J20+J19+J18+J17+J16+J15+J14+J13+J12+J11+J10+J9</f>
        <v>21374</v>
      </c>
      <c r="K22" s="37">
        <f t="shared" si="4"/>
        <v>88.461538461538453</v>
      </c>
      <c r="L22" s="31">
        <f>H22*3.4/F22</f>
        <v>3.6365217391304347</v>
      </c>
      <c r="M22" s="41">
        <f>(M9+M10+M11+M12+M14+M15+M16+M17+M18+M19)/9</f>
        <v>3.1655555555555557</v>
      </c>
      <c r="N22" s="32">
        <f t="shared" si="6"/>
        <v>13.598326359832635</v>
      </c>
      <c r="O22" s="42">
        <v>14.4</v>
      </c>
      <c r="P22" s="30">
        <f>P21+P20+P19+P18+P17+P16+P15+P14+P13+P12+P11+P10+P9</f>
        <v>123</v>
      </c>
      <c r="Q22" s="30">
        <f t="shared" ref="Q22:U22" si="8">Q21+Q20+Q19+Q18+Q17+Q16+Q15+Q14+Q13+Q12+Q11+Q10+Q9</f>
        <v>2</v>
      </c>
      <c r="R22" s="30">
        <f t="shared" si="8"/>
        <v>0</v>
      </c>
      <c r="S22" s="30">
        <f t="shared" si="8"/>
        <v>21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169</v>
      </c>
      <c r="X22" s="45">
        <v>21.9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1926</v>
      </c>
      <c r="C23" s="35">
        <f>C8+C22</f>
        <v>75846</v>
      </c>
      <c r="D23" s="33">
        <f t="shared" ref="D23:I23" si="9">D22+D8</f>
        <v>408</v>
      </c>
      <c r="E23" s="33">
        <f t="shared" si="9"/>
        <v>417</v>
      </c>
      <c r="F23" s="53">
        <f t="shared" si="9"/>
        <v>386</v>
      </c>
      <c r="G23" s="53">
        <f t="shared" si="9"/>
        <v>378</v>
      </c>
      <c r="H23" s="33">
        <f t="shared" si="9"/>
        <v>437</v>
      </c>
      <c r="I23" s="33">
        <f t="shared" si="9"/>
        <v>418</v>
      </c>
      <c r="J23" s="75">
        <f>J8+J22</f>
        <v>79838</v>
      </c>
      <c r="K23" s="76">
        <f t="shared" si="4"/>
        <v>94.607843137254903</v>
      </c>
      <c r="L23" s="31">
        <f>H23*3.4/F23</f>
        <v>3.8492227979274611</v>
      </c>
      <c r="M23" s="54">
        <f>(M8+M22)/2</f>
        <v>3.1827777777777779</v>
      </c>
      <c r="N23" s="55">
        <f>D23/B23*100</f>
        <v>21.18380062305296</v>
      </c>
      <c r="O23" s="55">
        <v>20</v>
      </c>
      <c r="P23" s="56">
        <f>P22+P8</f>
        <v>437</v>
      </c>
      <c r="Q23" s="33">
        <f>Q22+Q8</f>
        <v>10</v>
      </c>
      <c r="R23" s="33">
        <f>R22+R8</f>
        <v>0</v>
      </c>
      <c r="S23" s="33">
        <f>S8+S22</f>
        <v>34</v>
      </c>
      <c r="T23" s="33">
        <f>T8+T22</f>
        <v>0</v>
      </c>
      <c r="U23" s="33">
        <f>U8+U22</f>
        <v>799</v>
      </c>
      <c r="V23" s="34"/>
      <c r="W23" s="33">
        <f>W8+W22</f>
        <v>554</v>
      </c>
      <c r="X23" s="55">
        <v>24.2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14400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62</v>
      </c>
      <c r="C24" s="21"/>
      <c r="D24" s="122">
        <f>D23-E23</f>
        <v>-9</v>
      </c>
      <c r="E24" s="123"/>
      <c r="F24" s="122">
        <f>F23-G23</f>
        <v>8</v>
      </c>
      <c r="G24" s="123"/>
      <c r="H24" s="124">
        <f>H23-I23</f>
        <v>19</v>
      </c>
      <c r="I24" s="125"/>
      <c r="J24" s="78"/>
      <c r="K24" s="77"/>
      <c r="L24" s="22"/>
      <c r="M24" s="22"/>
      <c r="N24" s="22"/>
      <c r="O24" s="22"/>
      <c r="P24" s="23"/>
      <c r="Q24" s="24" t="s">
        <v>63</v>
      </c>
      <c r="R24" s="24"/>
      <c r="S24" s="24" t="s">
        <v>69</v>
      </c>
      <c r="T24" s="24" t="s">
        <v>60</v>
      </c>
      <c r="U24" s="24" t="s">
        <v>64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18200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19</v>
      </c>
      <c r="L25" s="1" t="s">
        <v>30</v>
      </c>
      <c r="M25" s="1" t="s">
        <v>19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19</v>
      </c>
      <c r="L26" s="1" t="s">
        <v>27</v>
      </c>
      <c r="M26" s="1" t="s">
        <v>31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19</v>
      </c>
      <c r="K27" s="1" t="s">
        <v>19</v>
      </c>
      <c r="L27" s="1"/>
      <c r="M27" s="1" t="s">
        <v>19</v>
      </c>
      <c r="N27" s="1"/>
      <c r="O27" s="1" t="s">
        <v>19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19</v>
      </c>
      <c r="C28" s="2"/>
      <c r="D28" s="2"/>
      <c r="E28" s="2"/>
      <c r="F28" s="2"/>
      <c r="G28" s="2"/>
      <c r="H28" s="2"/>
      <c r="I28" s="2" t="s">
        <v>19</v>
      </c>
      <c r="J28" s="2"/>
      <c r="K28" s="2"/>
      <c r="L28" s="2"/>
      <c r="M28" s="2"/>
      <c r="N28" s="2"/>
      <c r="O28" s="2" t="s">
        <v>19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28</v>
      </c>
      <c r="O29" s="2" t="s">
        <v>29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33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33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33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33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33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33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33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33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33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33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33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33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33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33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33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33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33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33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33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33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33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33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33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33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33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33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33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33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33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33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33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33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33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33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33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33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33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33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33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33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33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33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33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33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33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33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33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33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33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33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33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33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33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33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33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33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33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33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33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33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33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33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33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33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33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33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33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33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33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33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33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33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33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33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33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33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33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33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33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33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33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33</v>
      </c>
    </row>
    <row r="236" spans="2:24">
      <c r="C236" s="7" t="s">
        <v>33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2025-07-01T09:35:49Z</cp:lastPrinted>
  <dcterms:created xsi:type="dcterms:W3CDTF">2020-08-31T08:55:27Z</dcterms:created>
  <dcterms:modified xsi:type="dcterms:W3CDTF">2025-07-03T02:52:38Z</dcterms:modified>
</cp:coreProperties>
</file>