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170" windowHeight="13590"/>
  </bookViews>
  <sheets>
    <sheet name="Лист1" sheetId="4" r:id="rId1"/>
  </sheets>
  <definedNames>
    <definedName name="_xlnm._FilterDatabase" localSheetId="0" hidden="1">Лист1!$A$10:$X$466</definedName>
  </definedNames>
  <calcPr calcId="124519"/>
</workbook>
</file>

<file path=xl/calcChain.xml><?xml version="1.0" encoding="utf-8"?>
<calcChain xmlns="http://schemas.openxmlformats.org/spreadsheetml/2006/main">
  <c r="K41" i="4"/>
  <c r="I230"/>
  <c r="J230"/>
  <c r="K230"/>
  <c r="L230"/>
  <c r="M230"/>
  <c r="N230"/>
  <c r="I231"/>
  <c r="J231"/>
  <c r="K231"/>
  <c r="L231"/>
  <c r="M231"/>
  <c r="N231"/>
  <c r="H231"/>
  <c r="H230"/>
  <c r="N316"/>
  <c r="M316"/>
  <c r="L316"/>
  <c r="K316"/>
  <c r="J316"/>
  <c r="I316"/>
  <c r="H316"/>
  <c r="G318"/>
  <c r="G317"/>
  <c r="G316"/>
  <c r="Q289" l="1"/>
  <c r="Q286"/>
  <c r="I281"/>
  <c r="J281"/>
  <c r="K281"/>
  <c r="L281"/>
  <c r="M281"/>
  <c r="N281"/>
  <c r="I282"/>
  <c r="J282"/>
  <c r="K282"/>
  <c r="L282"/>
  <c r="M282"/>
  <c r="N282"/>
  <c r="H282"/>
  <c r="H281"/>
  <c r="H280" s="1"/>
  <c r="N289"/>
  <c r="M289"/>
  <c r="L289"/>
  <c r="K289"/>
  <c r="J289"/>
  <c r="I289"/>
  <c r="H289"/>
  <c r="N286"/>
  <c r="M286"/>
  <c r="L286"/>
  <c r="K286"/>
  <c r="J286"/>
  <c r="I286"/>
  <c r="H286"/>
  <c r="G291"/>
  <c r="G290"/>
  <c r="G288"/>
  <c r="G287"/>
  <c r="G289" l="1"/>
  <c r="G286"/>
  <c r="I171" l="1"/>
  <c r="I170" s="1"/>
  <c r="J171"/>
  <c r="J170" s="1"/>
  <c r="K171"/>
  <c r="L171"/>
  <c r="M171"/>
  <c r="N171"/>
  <c r="N170" s="1"/>
  <c r="I172"/>
  <c r="J172"/>
  <c r="K172"/>
  <c r="L172"/>
  <c r="G172" s="1"/>
  <c r="M172"/>
  <c r="N172"/>
  <c r="H172"/>
  <c r="H171"/>
  <c r="I165"/>
  <c r="I164" s="1"/>
  <c r="J165"/>
  <c r="J164" s="1"/>
  <c r="K165"/>
  <c r="K164" s="1"/>
  <c r="L165"/>
  <c r="M165"/>
  <c r="N165"/>
  <c r="I166"/>
  <c r="J166"/>
  <c r="K166"/>
  <c r="L166"/>
  <c r="M166"/>
  <c r="M164" s="1"/>
  <c r="N166"/>
  <c r="H166"/>
  <c r="H165"/>
  <c r="G175"/>
  <c r="G174"/>
  <c r="Q173"/>
  <c r="N173"/>
  <c r="M173"/>
  <c r="L173"/>
  <c r="K173"/>
  <c r="J173"/>
  <c r="I173"/>
  <c r="H173"/>
  <c r="M170"/>
  <c r="G169"/>
  <c r="G168"/>
  <c r="Q167"/>
  <c r="N167"/>
  <c r="M167"/>
  <c r="L167"/>
  <c r="K167"/>
  <c r="J167"/>
  <c r="I167"/>
  <c r="H167"/>
  <c r="G446"/>
  <c r="G445"/>
  <c r="Q444"/>
  <c r="N444"/>
  <c r="M444"/>
  <c r="L444"/>
  <c r="K444"/>
  <c r="J444"/>
  <c r="I444"/>
  <c r="H444"/>
  <c r="Q413"/>
  <c r="J350"/>
  <c r="K350"/>
  <c r="L350"/>
  <c r="M350"/>
  <c r="N350"/>
  <c r="J209"/>
  <c r="J206" s="1"/>
  <c r="J210"/>
  <c r="J208" s="1"/>
  <c r="G270"/>
  <c r="G269"/>
  <c r="G267"/>
  <c r="G266"/>
  <c r="G264"/>
  <c r="G263"/>
  <c r="G261"/>
  <c r="G260"/>
  <c r="G258"/>
  <c r="G257"/>
  <c r="G255"/>
  <c r="G254"/>
  <c r="G252"/>
  <c r="G251"/>
  <c r="G249"/>
  <c r="G248"/>
  <c r="H247"/>
  <c r="G247" s="1"/>
  <c r="I247"/>
  <c r="J247"/>
  <c r="K247"/>
  <c r="L247"/>
  <c r="M247"/>
  <c r="N247"/>
  <c r="G246"/>
  <c r="G245"/>
  <c r="I244"/>
  <c r="J244"/>
  <c r="K244"/>
  <c r="L244"/>
  <c r="M244"/>
  <c r="N244"/>
  <c r="H244"/>
  <c r="G244" s="1"/>
  <c r="I242"/>
  <c r="K241"/>
  <c r="L242"/>
  <c r="M242"/>
  <c r="N242"/>
  <c r="I243"/>
  <c r="J243"/>
  <c r="L243"/>
  <c r="M243"/>
  <c r="N243"/>
  <c r="H243"/>
  <c r="H242"/>
  <c r="H241" s="1"/>
  <c r="L164" l="1"/>
  <c r="M241"/>
  <c r="H170"/>
  <c r="G166"/>
  <c r="I241"/>
  <c r="H236"/>
  <c r="G444"/>
  <c r="G165"/>
  <c r="N164"/>
  <c r="K170"/>
  <c r="L170"/>
  <c r="G170" s="1"/>
  <c r="G171"/>
  <c r="H164"/>
  <c r="G164" s="1"/>
  <c r="G173"/>
  <c r="G167"/>
  <c r="L241"/>
  <c r="G243"/>
  <c r="N241"/>
  <c r="J241"/>
  <c r="G242"/>
  <c r="N268"/>
  <c r="M268"/>
  <c r="L268"/>
  <c r="K268"/>
  <c r="G268" s="1"/>
  <c r="J268"/>
  <c r="I268"/>
  <c r="H268"/>
  <c r="N265"/>
  <c r="M265"/>
  <c r="L265"/>
  <c r="K265"/>
  <c r="J265"/>
  <c r="I265"/>
  <c r="H265"/>
  <c r="N262"/>
  <c r="M262"/>
  <c r="L262"/>
  <c r="K262"/>
  <c r="J262"/>
  <c r="I262"/>
  <c r="H262"/>
  <c r="N259"/>
  <c r="M259"/>
  <c r="L259"/>
  <c r="K259"/>
  <c r="J259"/>
  <c r="I259"/>
  <c r="H259"/>
  <c r="N256"/>
  <c r="M256"/>
  <c r="L256"/>
  <c r="K256"/>
  <c r="J256"/>
  <c r="I256"/>
  <c r="H256"/>
  <c r="G256" s="1"/>
  <c r="N253"/>
  <c r="M253"/>
  <c r="L253"/>
  <c r="K253"/>
  <c r="J253"/>
  <c r="I253"/>
  <c r="H253"/>
  <c r="N250"/>
  <c r="M250"/>
  <c r="L250"/>
  <c r="K250"/>
  <c r="J250"/>
  <c r="I250"/>
  <c r="H250"/>
  <c r="G265" l="1"/>
  <c r="G259"/>
  <c r="G253"/>
  <c r="G262"/>
  <c r="G250"/>
  <c r="G241"/>
  <c r="J424"/>
  <c r="J448" s="1"/>
  <c r="K424"/>
  <c r="K448" s="1"/>
  <c r="L424"/>
  <c r="L448" s="1"/>
  <c r="M424"/>
  <c r="M448" s="1"/>
  <c r="N424"/>
  <c r="N448" s="1"/>
  <c r="Q150" l="1"/>
  <c r="K236" l="1"/>
  <c r="G285" l="1"/>
  <c r="G284"/>
  <c r="Q283"/>
  <c r="N283"/>
  <c r="M283"/>
  <c r="L283"/>
  <c r="K283"/>
  <c r="J283"/>
  <c r="I283"/>
  <c r="H283"/>
  <c r="G283" l="1"/>
  <c r="K159"/>
  <c r="L159"/>
  <c r="M159"/>
  <c r="N159"/>
  <c r="K160"/>
  <c r="K178" s="1"/>
  <c r="L160"/>
  <c r="L178" s="1"/>
  <c r="M160"/>
  <c r="M178" s="1"/>
  <c r="N160"/>
  <c r="N178" s="1"/>
  <c r="N158" l="1"/>
  <c r="N177"/>
  <c r="K158"/>
  <c r="K177"/>
  <c r="M158"/>
  <c r="M177"/>
  <c r="L158"/>
  <c r="L177"/>
  <c r="G186"/>
  <c r="G185"/>
  <c r="H184"/>
  <c r="I184"/>
  <c r="J184"/>
  <c r="K184"/>
  <c r="L184"/>
  <c r="M184"/>
  <c r="N184"/>
  <c r="I182"/>
  <c r="J182"/>
  <c r="K182"/>
  <c r="L182"/>
  <c r="M182"/>
  <c r="N182"/>
  <c r="I183"/>
  <c r="J183"/>
  <c r="K183"/>
  <c r="L183"/>
  <c r="M183"/>
  <c r="N183"/>
  <c r="H183"/>
  <c r="H182"/>
  <c r="G184" l="1"/>
  <c r="J159" l="1"/>
  <c r="J177" s="1"/>
  <c r="J160"/>
  <c r="J178" s="1"/>
  <c r="I397" l="1"/>
  <c r="J397"/>
  <c r="K397"/>
  <c r="L397"/>
  <c r="M397"/>
  <c r="N397"/>
  <c r="I398"/>
  <c r="J398"/>
  <c r="K398"/>
  <c r="L398"/>
  <c r="M398"/>
  <c r="N398"/>
  <c r="H398"/>
  <c r="H397"/>
  <c r="G395"/>
  <c r="G394"/>
  <c r="N393"/>
  <c r="M393"/>
  <c r="L393"/>
  <c r="K393"/>
  <c r="J393"/>
  <c r="I393"/>
  <c r="H393"/>
  <c r="G397" l="1"/>
  <c r="G393"/>
  <c r="I15"/>
  <c r="J15"/>
  <c r="K15"/>
  <c r="L15"/>
  <c r="M15"/>
  <c r="N15"/>
  <c r="I16"/>
  <c r="J16"/>
  <c r="K16"/>
  <c r="L16"/>
  <c r="M16"/>
  <c r="N16"/>
  <c r="H16"/>
  <c r="H15"/>
  <c r="H48" l="1"/>
  <c r="G46"/>
  <c r="G45"/>
  <c r="J44"/>
  <c r="G44" s="1"/>
  <c r="I44"/>
  <c r="G413" l="1"/>
  <c r="G412"/>
  <c r="G411"/>
  <c r="I209" l="1"/>
  <c r="N48" l="1"/>
  <c r="G43"/>
  <c r="G42"/>
  <c r="J41"/>
  <c r="I41"/>
  <c r="G41"/>
  <c r="G341" l="1"/>
  <c r="G339"/>
  <c r="G338"/>
  <c r="G337"/>
  <c r="G372"/>
  <c r="G371"/>
  <c r="N370"/>
  <c r="M370"/>
  <c r="L370"/>
  <c r="K370"/>
  <c r="J370"/>
  <c r="I370"/>
  <c r="H370"/>
  <c r="G369"/>
  <c r="G368"/>
  <c r="N367"/>
  <c r="M367"/>
  <c r="L367"/>
  <c r="K367"/>
  <c r="J367"/>
  <c r="I367"/>
  <c r="H367"/>
  <c r="G366"/>
  <c r="G365"/>
  <c r="N364"/>
  <c r="M364"/>
  <c r="L364"/>
  <c r="K364"/>
  <c r="J364"/>
  <c r="I364"/>
  <c r="H364"/>
  <c r="N363"/>
  <c r="M363"/>
  <c r="L363"/>
  <c r="K363"/>
  <c r="J363"/>
  <c r="I363"/>
  <c r="H363"/>
  <c r="N362"/>
  <c r="M362"/>
  <c r="L362"/>
  <c r="L361" s="1"/>
  <c r="K362"/>
  <c r="K361" s="1"/>
  <c r="J362"/>
  <c r="I362"/>
  <c r="I361" s="1"/>
  <c r="H362"/>
  <c r="H361" s="1"/>
  <c r="N361"/>
  <c r="I350"/>
  <c r="I351"/>
  <c r="J351"/>
  <c r="K351"/>
  <c r="L351"/>
  <c r="M351"/>
  <c r="N351"/>
  <c r="H351"/>
  <c r="H350"/>
  <c r="H323" s="1"/>
  <c r="G360"/>
  <c r="G359"/>
  <c r="N358"/>
  <c r="M358"/>
  <c r="L358"/>
  <c r="K358"/>
  <c r="J358"/>
  <c r="I358"/>
  <c r="H358"/>
  <c r="J332"/>
  <c r="K332"/>
  <c r="K323" s="1"/>
  <c r="L332"/>
  <c r="L323" s="1"/>
  <c r="M332"/>
  <c r="N332"/>
  <c r="N323" s="1"/>
  <c r="J333"/>
  <c r="K333"/>
  <c r="K324" s="1"/>
  <c r="L333"/>
  <c r="L324" s="1"/>
  <c r="M333"/>
  <c r="M324" s="1"/>
  <c r="N333"/>
  <c r="N324" s="1"/>
  <c r="H332"/>
  <c r="J340"/>
  <c r="K340"/>
  <c r="L340"/>
  <c r="M340"/>
  <c r="N340"/>
  <c r="I340"/>
  <c r="G357"/>
  <c r="G356"/>
  <c r="N355"/>
  <c r="M355"/>
  <c r="L355"/>
  <c r="K355"/>
  <c r="J355"/>
  <c r="I355"/>
  <c r="H355"/>
  <c r="I324" l="1"/>
  <c r="G370"/>
  <c r="J361"/>
  <c r="J324"/>
  <c r="M323"/>
  <c r="G362"/>
  <c r="J323"/>
  <c r="G364"/>
  <c r="G358"/>
  <c r="M361"/>
  <c r="I323"/>
  <c r="G367"/>
  <c r="G363"/>
  <c r="G355"/>
  <c r="G361" l="1"/>
  <c r="I405"/>
  <c r="G415"/>
  <c r="N414"/>
  <c r="M414"/>
  <c r="L414"/>
  <c r="K414"/>
  <c r="J414"/>
  <c r="I414"/>
  <c r="H414"/>
  <c r="G414" l="1"/>
  <c r="I109"/>
  <c r="G315" l="1"/>
  <c r="G314"/>
  <c r="N313"/>
  <c r="M313"/>
  <c r="L313"/>
  <c r="K313"/>
  <c r="J313"/>
  <c r="I313"/>
  <c r="H313"/>
  <c r="G313" l="1"/>
  <c r="J223"/>
  <c r="K223"/>
  <c r="L223"/>
  <c r="M223"/>
  <c r="N223"/>
  <c r="I223"/>
  <c r="I236" l="1"/>
  <c r="J236"/>
  <c r="L236"/>
  <c r="M236"/>
  <c r="N236"/>
  <c r="I237"/>
  <c r="J237"/>
  <c r="K237"/>
  <c r="L237"/>
  <c r="M237"/>
  <c r="N237"/>
  <c r="H237"/>
  <c r="I238"/>
  <c r="J238"/>
  <c r="K238"/>
  <c r="L238"/>
  <c r="M238"/>
  <c r="N238"/>
  <c r="J235" l="1"/>
  <c r="L235"/>
  <c r="N235"/>
  <c r="K235"/>
  <c r="M235"/>
  <c r="I235"/>
  <c r="I233"/>
  <c r="J233"/>
  <c r="K233"/>
  <c r="L233"/>
  <c r="M233"/>
  <c r="N233"/>
  <c r="I234"/>
  <c r="J234"/>
  <c r="K234"/>
  <c r="L234"/>
  <c r="M234"/>
  <c r="N234"/>
  <c r="H234"/>
  <c r="H233"/>
  <c r="N229" l="1"/>
  <c r="L229"/>
  <c r="M229"/>
  <c r="G237"/>
  <c r="G236"/>
  <c r="H235"/>
  <c r="G235" l="1"/>
  <c r="H197" l="1"/>
  <c r="H198"/>
  <c r="H424" l="1"/>
  <c r="H448" s="1"/>
  <c r="I424"/>
  <c r="I448" s="1"/>
  <c r="N14" l="1"/>
  <c r="J14" l="1"/>
  <c r="L14"/>
  <c r="M14"/>
  <c r="K14"/>
  <c r="I14"/>
  <c r="I104"/>
  <c r="J104"/>
  <c r="K104"/>
  <c r="L104"/>
  <c r="M104"/>
  <c r="N104"/>
  <c r="I105"/>
  <c r="J105"/>
  <c r="K105"/>
  <c r="L105"/>
  <c r="M105"/>
  <c r="N105"/>
  <c r="H105"/>
  <c r="H104"/>
  <c r="G102"/>
  <c r="G101"/>
  <c r="N100"/>
  <c r="M100"/>
  <c r="L100"/>
  <c r="K100"/>
  <c r="J100"/>
  <c r="I100"/>
  <c r="H100"/>
  <c r="G100" l="1"/>
  <c r="G354"/>
  <c r="G353"/>
  <c r="N352"/>
  <c r="M352"/>
  <c r="L352"/>
  <c r="K352"/>
  <c r="J352"/>
  <c r="I352"/>
  <c r="H352"/>
  <c r="G348"/>
  <c r="G347"/>
  <c r="N346"/>
  <c r="M346"/>
  <c r="L346"/>
  <c r="K346"/>
  <c r="J346"/>
  <c r="I346"/>
  <c r="H346"/>
  <c r="G336"/>
  <c r="G335"/>
  <c r="N334"/>
  <c r="M334"/>
  <c r="L334"/>
  <c r="K334"/>
  <c r="J334"/>
  <c r="I334"/>
  <c r="H334"/>
  <c r="G352" l="1"/>
  <c r="G334"/>
  <c r="G346"/>
  <c r="I103"/>
  <c r="H209" l="1"/>
  <c r="G351"/>
  <c r="G350"/>
  <c r="I349"/>
  <c r="J349"/>
  <c r="K349"/>
  <c r="L349"/>
  <c r="M349"/>
  <c r="N349"/>
  <c r="H349"/>
  <c r="G330"/>
  <c r="G329"/>
  <c r="I328"/>
  <c r="J328"/>
  <c r="K328"/>
  <c r="L328"/>
  <c r="M328"/>
  <c r="N328"/>
  <c r="H328"/>
  <c r="G328" l="1"/>
  <c r="G349"/>
  <c r="Q184"/>
  <c r="H295" l="1"/>
  <c r="I295"/>
  <c r="J295"/>
  <c r="K295"/>
  <c r="L295"/>
  <c r="M295"/>
  <c r="N295"/>
  <c r="G297"/>
  <c r="G296"/>
  <c r="G295" l="1"/>
  <c r="I159"/>
  <c r="I177" s="1"/>
  <c r="H159"/>
  <c r="H177" s="1"/>
  <c r="G131"/>
  <c r="G130"/>
  <c r="N129"/>
  <c r="M129"/>
  <c r="L129"/>
  <c r="K129"/>
  <c r="J129"/>
  <c r="I129"/>
  <c r="H129"/>
  <c r="G128"/>
  <c r="G127"/>
  <c r="N126"/>
  <c r="M126"/>
  <c r="L126"/>
  <c r="K126"/>
  <c r="J126"/>
  <c r="I126"/>
  <c r="H126"/>
  <c r="G125"/>
  <c r="G124"/>
  <c r="N123"/>
  <c r="M123"/>
  <c r="L123"/>
  <c r="K123"/>
  <c r="J123"/>
  <c r="I123"/>
  <c r="H123"/>
  <c r="G122"/>
  <c r="G121"/>
  <c r="N120"/>
  <c r="M120"/>
  <c r="L120"/>
  <c r="K120"/>
  <c r="J120"/>
  <c r="I120"/>
  <c r="H120"/>
  <c r="G119"/>
  <c r="G118"/>
  <c r="N117"/>
  <c r="M117"/>
  <c r="L117"/>
  <c r="K117"/>
  <c r="J117"/>
  <c r="I117"/>
  <c r="H117"/>
  <c r="G116"/>
  <c r="G115"/>
  <c r="N114"/>
  <c r="M114"/>
  <c r="L114"/>
  <c r="K114"/>
  <c r="J114"/>
  <c r="I114"/>
  <c r="H114"/>
  <c r="G113"/>
  <c r="G112"/>
  <c r="N111"/>
  <c r="M111"/>
  <c r="L111"/>
  <c r="K111"/>
  <c r="J111"/>
  <c r="I111"/>
  <c r="H111"/>
  <c r="N110"/>
  <c r="N155" s="1"/>
  <c r="M110"/>
  <c r="M155" s="1"/>
  <c r="L110"/>
  <c r="L155" s="1"/>
  <c r="K110"/>
  <c r="K155" s="1"/>
  <c r="K153" s="1"/>
  <c r="J110"/>
  <c r="J155" s="1"/>
  <c r="I110"/>
  <c r="I155" s="1"/>
  <c r="H110"/>
  <c r="H155" s="1"/>
  <c r="N109"/>
  <c r="N154" s="1"/>
  <c r="N153" s="1"/>
  <c r="M109"/>
  <c r="M154" s="1"/>
  <c r="L109"/>
  <c r="L154" s="1"/>
  <c r="L153" s="1"/>
  <c r="K109"/>
  <c r="K154" s="1"/>
  <c r="J109"/>
  <c r="J154" s="1"/>
  <c r="J153" s="1"/>
  <c r="I154"/>
  <c r="H109"/>
  <c r="H154" s="1"/>
  <c r="I181"/>
  <c r="H160"/>
  <c r="H178" s="1"/>
  <c r="L103"/>
  <c r="I97"/>
  <c r="J97"/>
  <c r="K97"/>
  <c r="L97"/>
  <c r="M97"/>
  <c r="N97"/>
  <c r="H97"/>
  <c r="G98"/>
  <c r="G99"/>
  <c r="G96"/>
  <c r="G95"/>
  <c r="N94"/>
  <c r="M94"/>
  <c r="L94"/>
  <c r="K94"/>
  <c r="J94"/>
  <c r="I94"/>
  <c r="H94"/>
  <c r="G323"/>
  <c r="G345"/>
  <c r="G344"/>
  <c r="N343"/>
  <c r="M343"/>
  <c r="L343"/>
  <c r="K343"/>
  <c r="J343"/>
  <c r="I343"/>
  <c r="H343"/>
  <c r="H342" s="1"/>
  <c r="G332"/>
  <c r="N331"/>
  <c r="M331"/>
  <c r="L331"/>
  <c r="K331"/>
  <c r="J331"/>
  <c r="I331"/>
  <c r="G327"/>
  <c r="G326"/>
  <c r="N325"/>
  <c r="M325"/>
  <c r="L325"/>
  <c r="K325"/>
  <c r="J325"/>
  <c r="I325"/>
  <c r="H325"/>
  <c r="I48"/>
  <c r="J48"/>
  <c r="K48"/>
  <c r="I49"/>
  <c r="J49"/>
  <c r="K49"/>
  <c r="L49"/>
  <c r="M49"/>
  <c r="N49"/>
  <c r="H49"/>
  <c r="G37"/>
  <c r="G36"/>
  <c r="N35"/>
  <c r="M35"/>
  <c r="L35"/>
  <c r="K35"/>
  <c r="J35"/>
  <c r="I35"/>
  <c r="H35"/>
  <c r="I320"/>
  <c r="J320"/>
  <c r="K320"/>
  <c r="L320"/>
  <c r="M320"/>
  <c r="N320"/>
  <c r="I321"/>
  <c r="J321"/>
  <c r="K321"/>
  <c r="L321"/>
  <c r="M321"/>
  <c r="N321"/>
  <c r="I462"/>
  <c r="J462"/>
  <c r="K462"/>
  <c r="L462"/>
  <c r="M462"/>
  <c r="N462"/>
  <c r="G460"/>
  <c r="G459"/>
  <c r="Q458"/>
  <c r="N458"/>
  <c r="M458"/>
  <c r="L458"/>
  <c r="K458"/>
  <c r="J458"/>
  <c r="I458"/>
  <c r="H458"/>
  <c r="G457"/>
  <c r="G456"/>
  <c r="N455"/>
  <c r="M455"/>
  <c r="L455"/>
  <c r="K455"/>
  <c r="J455"/>
  <c r="I455"/>
  <c r="H455"/>
  <c r="N454"/>
  <c r="N463" s="1"/>
  <c r="M454"/>
  <c r="M463" s="1"/>
  <c r="L454"/>
  <c r="L463" s="1"/>
  <c r="K454"/>
  <c r="K463" s="1"/>
  <c r="J454"/>
  <c r="J463" s="1"/>
  <c r="I454"/>
  <c r="I463" s="1"/>
  <c r="H454"/>
  <c r="H463" s="1"/>
  <c r="H453"/>
  <c r="G453" s="1"/>
  <c r="N452"/>
  <c r="N405"/>
  <c r="N406"/>
  <c r="N420" s="1"/>
  <c r="N425"/>
  <c r="N449" s="1"/>
  <c r="M405"/>
  <c r="M425"/>
  <c r="M449" s="1"/>
  <c r="L405"/>
  <c r="L406"/>
  <c r="L420" s="1"/>
  <c r="L425"/>
  <c r="L449" s="1"/>
  <c r="K405"/>
  <c r="K425"/>
  <c r="K449" s="1"/>
  <c r="J405"/>
  <c r="J406"/>
  <c r="J425"/>
  <c r="J449" s="1"/>
  <c r="I419"/>
  <c r="I425"/>
  <c r="I449" s="1"/>
  <c r="H405"/>
  <c r="H419" s="1"/>
  <c r="H418" s="1"/>
  <c r="H406"/>
  <c r="H420" s="1"/>
  <c r="H425"/>
  <c r="H449" s="1"/>
  <c r="N407"/>
  <c r="M407"/>
  <c r="M406"/>
  <c r="M420" s="1"/>
  <c r="L407"/>
  <c r="K407"/>
  <c r="K406"/>
  <c r="K420" s="1"/>
  <c r="J407"/>
  <c r="I407"/>
  <c r="I406"/>
  <c r="I420" s="1"/>
  <c r="H407"/>
  <c r="I160"/>
  <c r="I178" s="1"/>
  <c r="G163"/>
  <c r="G162"/>
  <c r="Q161"/>
  <c r="N161"/>
  <c r="M161"/>
  <c r="L161"/>
  <c r="K161"/>
  <c r="J161"/>
  <c r="I161"/>
  <c r="H161"/>
  <c r="H229"/>
  <c r="H210"/>
  <c r="H208" s="1"/>
  <c r="H192"/>
  <c r="I229"/>
  <c r="I210"/>
  <c r="I207" s="1"/>
  <c r="I198"/>
  <c r="J306"/>
  <c r="J207"/>
  <c r="J198"/>
  <c r="J192" s="1"/>
  <c r="K306"/>
  <c r="K210"/>
  <c r="K207" s="1"/>
  <c r="K198"/>
  <c r="K192" s="1"/>
  <c r="L210"/>
  <c r="L207" s="1"/>
  <c r="L198"/>
  <c r="L192" s="1"/>
  <c r="M210"/>
  <c r="M207" s="1"/>
  <c r="M198"/>
  <c r="M192" s="1"/>
  <c r="N210"/>
  <c r="N207" s="1"/>
  <c r="N198"/>
  <c r="N192" s="1"/>
  <c r="H206"/>
  <c r="H191"/>
  <c r="I206"/>
  <c r="K209"/>
  <c r="K206" s="1"/>
  <c r="L209"/>
  <c r="L206" s="1"/>
  <c r="M48"/>
  <c r="M209"/>
  <c r="M206" s="1"/>
  <c r="N209"/>
  <c r="N206" s="1"/>
  <c r="G443"/>
  <c r="G442"/>
  <c r="H441"/>
  <c r="I441"/>
  <c r="J441"/>
  <c r="K441"/>
  <c r="L441"/>
  <c r="M441"/>
  <c r="N441"/>
  <c r="G440"/>
  <c r="G439"/>
  <c r="H438"/>
  <c r="I438"/>
  <c r="J438"/>
  <c r="K438"/>
  <c r="L438"/>
  <c r="M438"/>
  <c r="N438"/>
  <c r="G437"/>
  <c r="G436"/>
  <c r="H435"/>
  <c r="I435"/>
  <c r="J435"/>
  <c r="K435"/>
  <c r="L435"/>
  <c r="M435"/>
  <c r="N435"/>
  <c r="G434"/>
  <c r="G433"/>
  <c r="H432"/>
  <c r="I432"/>
  <c r="J432"/>
  <c r="K432"/>
  <c r="L432"/>
  <c r="M432"/>
  <c r="N432"/>
  <c r="G431"/>
  <c r="G430"/>
  <c r="H429"/>
  <c r="I429"/>
  <c r="J429"/>
  <c r="K429"/>
  <c r="L429"/>
  <c r="M429"/>
  <c r="N429"/>
  <c r="H426"/>
  <c r="I426"/>
  <c r="J426"/>
  <c r="K426"/>
  <c r="L426"/>
  <c r="M426"/>
  <c r="N426"/>
  <c r="G428"/>
  <c r="G427"/>
  <c r="Q441"/>
  <c r="Q438"/>
  <c r="Q435"/>
  <c r="Q432"/>
  <c r="Q429"/>
  <c r="Q407"/>
  <c r="M410"/>
  <c r="H410"/>
  <c r="I410"/>
  <c r="J410"/>
  <c r="K410"/>
  <c r="L410"/>
  <c r="N410"/>
  <c r="G392"/>
  <c r="G391"/>
  <c r="N390"/>
  <c r="M390"/>
  <c r="L390"/>
  <c r="K390"/>
  <c r="J390"/>
  <c r="I390"/>
  <c r="H390"/>
  <c r="G389"/>
  <c r="G388"/>
  <c r="N387"/>
  <c r="M387"/>
  <c r="L387"/>
  <c r="K387"/>
  <c r="J387"/>
  <c r="I387"/>
  <c r="H387"/>
  <c r="G386"/>
  <c r="H384"/>
  <c r="I384"/>
  <c r="J384"/>
  <c r="K384"/>
  <c r="L384"/>
  <c r="M384"/>
  <c r="N384"/>
  <c r="G383"/>
  <c r="G382"/>
  <c r="N381"/>
  <c r="M381"/>
  <c r="L381"/>
  <c r="K381"/>
  <c r="J381"/>
  <c r="I381"/>
  <c r="H381"/>
  <c r="G380"/>
  <c r="G379"/>
  <c r="Q378"/>
  <c r="N378"/>
  <c r="M378"/>
  <c r="L378"/>
  <c r="K378"/>
  <c r="J378"/>
  <c r="I378"/>
  <c r="H378"/>
  <c r="G216"/>
  <c r="G219"/>
  <c r="G222"/>
  <c r="G225"/>
  <c r="G228"/>
  <c r="G195"/>
  <c r="G212"/>
  <c r="G215"/>
  <c r="G218"/>
  <c r="G221"/>
  <c r="G224"/>
  <c r="G227"/>
  <c r="G194"/>
  <c r="N202"/>
  <c r="M202"/>
  <c r="L202"/>
  <c r="K202"/>
  <c r="J202"/>
  <c r="I202"/>
  <c r="H202"/>
  <c r="G202"/>
  <c r="N322"/>
  <c r="M322"/>
  <c r="L322"/>
  <c r="K322"/>
  <c r="J322"/>
  <c r="I322"/>
  <c r="G312"/>
  <c r="G311"/>
  <c r="Q310"/>
  <c r="N310"/>
  <c r="M310"/>
  <c r="L310"/>
  <c r="K310"/>
  <c r="J310"/>
  <c r="I310"/>
  <c r="H310"/>
  <c r="G309"/>
  <c r="G308"/>
  <c r="N307"/>
  <c r="M307"/>
  <c r="L307"/>
  <c r="K307"/>
  <c r="J307"/>
  <c r="I307"/>
  <c r="H307"/>
  <c r="G305"/>
  <c r="N304"/>
  <c r="M304"/>
  <c r="L304"/>
  <c r="G303"/>
  <c r="G302"/>
  <c r="N301"/>
  <c r="M301"/>
  <c r="L301"/>
  <c r="K301"/>
  <c r="J301"/>
  <c r="I301"/>
  <c r="H301"/>
  <c r="G300"/>
  <c r="G299"/>
  <c r="N298"/>
  <c r="M298"/>
  <c r="L298"/>
  <c r="K298"/>
  <c r="J298"/>
  <c r="I298"/>
  <c r="H298"/>
  <c r="G294"/>
  <c r="G293"/>
  <c r="N292"/>
  <c r="M292"/>
  <c r="L292"/>
  <c r="K292"/>
  <c r="J292"/>
  <c r="I292"/>
  <c r="H292"/>
  <c r="G282"/>
  <c r="G281"/>
  <c r="Q280"/>
  <c r="N280"/>
  <c r="M280"/>
  <c r="L280"/>
  <c r="K280"/>
  <c r="J280"/>
  <c r="I280"/>
  <c r="G279"/>
  <c r="G278"/>
  <c r="N277"/>
  <c r="M277"/>
  <c r="L277"/>
  <c r="K277"/>
  <c r="J277"/>
  <c r="I277"/>
  <c r="H277"/>
  <c r="G276"/>
  <c r="G275"/>
  <c r="H274"/>
  <c r="G274" s="1"/>
  <c r="G273"/>
  <c r="G272"/>
  <c r="I271"/>
  <c r="H271"/>
  <c r="G240"/>
  <c r="G239"/>
  <c r="H238"/>
  <c r="G234"/>
  <c r="G233"/>
  <c r="N232"/>
  <c r="M232"/>
  <c r="L232"/>
  <c r="K232"/>
  <c r="J232"/>
  <c r="I232"/>
  <c r="H232"/>
  <c r="N226"/>
  <c r="M226"/>
  <c r="L226"/>
  <c r="K226"/>
  <c r="J226"/>
  <c r="I226"/>
  <c r="H226"/>
  <c r="H223"/>
  <c r="Q220"/>
  <c r="N220"/>
  <c r="M220"/>
  <c r="L220"/>
  <c r="K220"/>
  <c r="J220"/>
  <c r="I220"/>
  <c r="H220"/>
  <c r="Q217"/>
  <c r="N217"/>
  <c r="M217"/>
  <c r="L217"/>
  <c r="K217"/>
  <c r="J217"/>
  <c r="I217"/>
  <c r="H217"/>
  <c r="Q214"/>
  <c r="N214"/>
  <c r="M214"/>
  <c r="L214"/>
  <c r="K214"/>
  <c r="J214"/>
  <c r="I214"/>
  <c r="H214"/>
  <c r="N211"/>
  <c r="M211"/>
  <c r="L211"/>
  <c r="K211"/>
  <c r="J211"/>
  <c r="I211"/>
  <c r="H211"/>
  <c r="Q202"/>
  <c r="Q193"/>
  <c r="N193"/>
  <c r="M193"/>
  <c r="L193"/>
  <c r="K193"/>
  <c r="J193"/>
  <c r="I193"/>
  <c r="H193"/>
  <c r="Q141"/>
  <c r="Q138"/>
  <c r="Q135"/>
  <c r="Q129"/>
  <c r="Q126"/>
  <c r="Q123"/>
  <c r="Q120"/>
  <c r="Q114"/>
  <c r="G93"/>
  <c r="G92"/>
  <c r="N91"/>
  <c r="M91"/>
  <c r="L91"/>
  <c r="K91"/>
  <c r="J91"/>
  <c r="I91"/>
  <c r="H91"/>
  <c r="G90"/>
  <c r="G89"/>
  <c r="H88"/>
  <c r="I88"/>
  <c r="J88"/>
  <c r="K88"/>
  <c r="L88"/>
  <c r="M88"/>
  <c r="N88"/>
  <c r="G87"/>
  <c r="G86"/>
  <c r="H85"/>
  <c r="I85"/>
  <c r="J85"/>
  <c r="K85"/>
  <c r="L85"/>
  <c r="M85"/>
  <c r="N85"/>
  <c r="G84"/>
  <c r="G83"/>
  <c r="H82"/>
  <c r="I82"/>
  <c r="J82"/>
  <c r="K82"/>
  <c r="L82"/>
  <c r="M82"/>
  <c r="N82"/>
  <c r="I79"/>
  <c r="J79"/>
  <c r="K79"/>
  <c r="L79"/>
  <c r="M79"/>
  <c r="N79"/>
  <c r="H79"/>
  <c r="G81"/>
  <c r="G80"/>
  <c r="Q70"/>
  <c r="G72"/>
  <c r="G71"/>
  <c r="H70"/>
  <c r="I70"/>
  <c r="J70"/>
  <c r="K70"/>
  <c r="L70"/>
  <c r="M70"/>
  <c r="N70"/>
  <c r="G69"/>
  <c r="G68"/>
  <c r="H67"/>
  <c r="I67"/>
  <c r="J67"/>
  <c r="K67"/>
  <c r="L67"/>
  <c r="M67"/>
  <c r="N67"/>
  <c r="G66"/>
  <c r="G65"/>
  <c r="H64"/>
  <c r="I64"/>
  <c r="J64"/>
  <c r="K64"/>
  <c r="L64"/>
  <c r="M64"/>
  <c r="N64"/>
  <c r="I61"/>
  <c r="J61"/>
  <c r="K61"/>
  <c r="L61"/>
  <c r="M61"/>
  <c r="N61"/>
  <c r="H61"/>
  <c r="G63"/>
  <c r="G62"/>
  <c r="G60"/>
  <c r="G59"/>
  <c r="H58"/>
  <c r="I58"/>
  <c r="J58"/>
  <c r="K58"/>
  <c r="L58"/>
  <c r="M58"/>
  <c r="N58"/>
  <c r="Q55"/>
  <c r="G57"/>
  <c r="G56"/>
  <c r="H55"/>
  <c r="I55"/>
  <c r="J55"/>
  <c r="K55"/>
  <c r="L55"/>
  <c r="M55"/>
  <c r="N55"/>
  <c r="I52"/>
  <c r="J52"/>
  <c r="K52"/>
  <c r="L52"/>
  <c r="M52"/>
  <c r="N52"/>
  <c r="H52"/>
  <c r="G54"/>
  <c r="G53"/>
  <c r="Q20"/>
  <c r="G40"/>
  <c r="G39"/>
  <c r="H38"/>
  <c r="I38"/>
  <c r="J38"/>
  <c r="L38"/>
  <c r="M38"/>
  <c r="N38"/>
  <c r="G34"/>
  <c r="G33"/>
  <c r="H32"/>
  <c r="I32"/>
  <c r="J32"/>
  <c r="K32"/>
  <c r="L32"/>
  <c r="M32"/>
  <c r="N32"/>
  <c r="G31"/>
  <c r="G30"/>
  <c r="H29"/>
  <c r="I29"/>
  <c r="J29"/>
  <c r="K29"/>
  <c r="L29"/>
  <c r="M29"/>
  <c r="N29"/>
  <c r="G28"/>
  <c r="G27"/>
  <c r="H26"/>
  <c r="I26"/>
  <c r="J26"/>
  <c r="K26"/>
  <c r="L26"/>
  <c r="M26"/>
  <c r="N26"/>
  <c r="G25"/>
  <c r="G24"/>
  <c r="H23"/>
  <c r="I23"/>
  <c r="J23"/>
  <c r="K23"/>
  <c r="L23"/>
  <c r="M23"/>
  <c r="N23"/>
  <c r="G22"/>
  <c r="G21"/>
  <c r="H20"/>
  <c r="I20"/>
  <c r="J20"/>
  <c r="K20"/>
  <c r="M20"/>
  <c r="N20"/>
  <c r="H17"/>
  <c r="I17"/>
  <c r="J17"/>
  <c r="K17"/>
  <c r="L17"/>
  <c r="M17"/>
  <c r="N17"/>
  <c r="G19"/>
  <c r="G18"/>
  <c r="H401"/>
  <c r="I401"/>
  <c r="J401"/>
  <c r="K401"/>
  <c r="L401"/>
  <c r="M401"/>
  <c r="N401"/>
  <c r="G402"/>
  <c r="G408"/>
  <c r="H196"/>
  <c r="I452"/>
  <c r="J304" l="1"/>
  <c r="J229"/>
  <c r="M153"/>
  <c r="G111"/>
  <c r="G410"/>
  <c r="K375"/>
  <c r="K466" s="1"/>
  <c r="G114"/>
  <c r="J420"/>
  <c r="G420" s="1"/>
  <c r="G406"/>
  <c r="G209"/>
  <c r="M404"/>
  <c r="M419"/>
  <c r="M418" s="1"/>
  <c r="J419"/>
  <c r="J404"/>
  <c r="G217"/>
  <c r="L419"/>
  <c r="L418" s="1"/>
  <c r="L404"/>
  <c r="I304"/>
  <c r="L447"/>
  <c r="K419"/>
  <c r="K418" s="1"/>
  <c r="K404"/>
  <c r="N419"/>
  <c r="N418" s="1"/>
  <c r="N404"/>
  <c r="G342"/>
  <c r="H333"/>
  <c r="H340"/>
  <c r="G340" s="1"/>
  <c r="K181"/>
  <c r="I418"/>
  <c r="I158"/>
  <c r="J452"/>
  <c r="G306"/>
  <c r="G280"/>
  <c r="G298"/>
  <c r="G226"/>
  <c r="G214"/>
  <c r="I192"/>
  <c r="I375" s="1"/>
  <c r="G198"/>
  <c r="G192" s="1"/>
  <c r="H207"/>
  <c r="J319"/>
  <c r="L181"/>
  <c r="N181"/>
  <c r="J181"/>
  <c r="M181"/>
  <c r="L319"/>
  <c r="G26"/>
  <c r="G193"/>
  <c r="J396"/>
  <c r="G183"/>
  <c r="H304"/>
  <c r="N208"/>
  <c r="N197"/>
  <c r="K452"/>
  <c r="G223"/>
  <c r="G210"/>
  <c r="G207" s="1"/>
  <c r="I396"/>
  <c r="G35"/>
  <c r="I153"/>
  <c r="G211"/>
  <c r="K319"/>
  <c r="H205"/>
  <c r="M176"/>
  <c r="J108"/>
  <c r="G378"/>
  <c r="J423"/>
  <c r="I423"/>
  <c r="H396"/>
  <c r="L423"/>
  <c r="K461"/>
  <c r="N108"/>
  <c r="G20"/>
  <c r="G126"/>
  <c r="G104"/>
  <c r="N103"/>
  <c r="H158"/>
  <c r="H462"/>
  <c r="H461" s="1"/>
  <c r="G17"/>
  <c r="G32"/>
  <c r="G271"/>
  <c r="G292"/>
  <c r="K304"/>
  <c r="N423"/>
  <c r="L48"/>
  <c r="G48" s="1"/>
  <c r="L452"/>
  <c r="M319"/>
  <c r="I319"/>
  <c r="G15"/>
  <c r="K47"/>
  <c r="G343"/>
  <c r="G97"/>
  <c r="J103"/>
  <c r="M103"/>
  <c r="H108"/>
  <c r="N447"/>
  <c r="H320"/>
  <c r="G320" s="1"/>
  <c r="G277"/>
  <c r="G220"/>
  <c r="M423"/>
  <c r="N396"/>
  <c r="M396"/>
  <c r="L396"/>
  <c r="N47"/>
  <c r="G117"/>
  <c r="M447"/>
  <c r="I404"/>
  <c r="H452"/>
  <c r="G454"/>
  <c r="L208"/>
  <c r="G238"/>
  <c r="G307"/>
  <c r="G310"/>
  <c r="K205"/>
  <c r="J47"/>
  <c r="M375"/>
  <c r="M466" s="1"/>
  <c r="L461"/>
  <c r="G455"/>
  <c r="G230"/>
  <c r="G325"/>
  <c r="G105"/>
  <c r="G182"/>
  <c r="L108"/>
  <c r="G120"/>
  <c r="G129"/>
  <c r="G401"/>
  <c r="G385"/>
  <c r="G387"/>
  <c r="G432"/>
  <c r="G435"/>
  <c r="G424"/>
  <c r="M461"/>
  <c r="G458"/>
  <c r="N461"/>
  <c r="G390"/>
  <c r="G429"/>
  <c r="G438"/>
  <c r="G398"/>
  <c r="G29"/>
  <c r="G61"/>
  <c r="J176"/>
  <c r="G23"/>
  <c r="G38"/>
  <c r="G58"/>
  <c r="G79"/>
  <c r="G94"/>
  <c r="H103"/>
  <c r="K103"/>
  <c r="I108"/>
  <c r="K108"/>
  <c r="M108"/>
  <c r="G123"/>
  <c r="J158"/>
  <c r="G159"/>
  <c r="N176"/>
  <c r="H176"/>
  <c r="H190"/>
  <c r="M47"/>
  <c r="K176"/>
  <c r="M452"/>
  <c r="M208"/>
  <c r="G52"/>
  <c r="G82"/>
  <c r="G232"/>
  <c r="K447"/>
  <c r="H423"/>
  <c r="H404"/>
  <c r="I208"/>
  <c r="G67"/>
  <c r="G85"/>
  <c r="G91"/>
  <c r="H181"/>
  <c r="G384"/>
  <c r="G426"/>
  <c r="G425"/>
  <c r="G441"/>
  <c r="K396"/>
  <c r="I205"/>
  <c r="J205"/>
  <c r="I176"/>
  <c r="G161"/>
  <c r="J447"/>
  <c r="N319"/>
  <c r="H14"/>
  <c r="G109"/>
  <c r="G110"/>
  <c r="G16"/>
  <c r="K208"/>
  <c r="G64"/>
  <c r="G70"/>
  <c r="G407"/>
  <c r="G160"/>
  <c r="G405"/>
  <c r="G55"/>
  <c r="G88"/>
  <c r="G301"/>
  <c r="G381"/>
  <c r="K423"/>
  <c r="J461"/>
  <c r="G155"/>
  <c r="G154"/>
  <c r="H153"/>
  <c r="M205"/>
  <c r="N205"/>
  <c r="N375"/>
  <c r="N466" s="1"/>
  <c r="G449"/>
  <c r="H447"/>
  <c r="M197"/>
  <c r="L205"/>
  <c r="L375"/>
  <c r="L466" s="1"/>
  <c r="L176"/>
  <c r="G448"/>
  <c r="I447"/>
  <c r="G463"/>
  <c r="I461"/>
  <c r="I47"/>
  <c r="G49"/>
  <c r="H47"/>
  <c r="K229" l="1"/>
  <c r="G229" s="1"/>
  <c r="H374"/>
  <c r="H465" s="1"/>
  <c r="J418"/>
  <c r="G418" s="1"/>
  <c r="J375"/>
  <c r="J466" s="1"/>
  <c r="G419"/>
  <c r="H324"/>
  <c r="H331"/>
  <c r="G331" s="1"/>
  <c r="G333"/>
  <c r="G231"/>
  <c r="L47"/>
  <c r="G47" s="1"/>
  <c r="G304"/>
  <c r="G208"/>
  <c r="G404"/>
  <c r="N196"/>
  <c r="N191"/>
  <c r="G181"/>
  <c r="G206"/>
  <c r="G205" s="1"/>
  <c r="G396"/>
  <c r="G108"/>
  <c r="G462"/>
  <c r="G452"/>
  <c r="G103"/>
  <c r="G14"/>
  <c r="G461"/>
  <c r="G176"/>
  <c r="G158"/>
  <c r="G178"/>
  <c r="G177"/>
  <c r="G423"/>
  <c r="I466"/>
  <c r="G153"/>
  <c r="M191"/>
  <c r="M196"/>
  <c r="L197"/>
  <c r="G447"/>
  <c r="H321" l="1"/>
  <c r="G324"/>
  <c r="H322"/>
  <c r="G322" s="1"/>
  <c r="N190"/>
  <c r="N373" s="1"/>
  <c r="N374"/>
  <c r="N465" s="1"/>
  <c r="N464" s="1"/>
  <c r="L196"/>
  <c r="L191"/>
  <c r="M190"/>
  <c r="M373" s="1"/>
  <c r="M374"/>
  <c r="M465" s="1"/>
  <c r="M464" s="1"/>
  <c r="K197"/>
  <c r="G321" l="1"/>
  <c r="G375" s="1"/>
  <c r="H319"/>
  <c r="H375"/>
  <c r="H466" s="1"/>
  <c r="J197"/>
  <c r="K196"/>
  <c r="K191"/>
  <c r="L190"/>
  <c r="L373" s="1"/>
  <c r="L374"/>
  <c r="L465" s="1"/>
  <c r="L464" s="1"/>
  <c r="G319" l="1"/>
  <c r="H373"/>
  <c r="G466"/>
  <c r="H464"/>
  <c r="K190"/>
  <c r="K373" s="1"/>
  <c r="K374"/>
  <c r="K465" s="1"/>
  <c r="K464" s="1"/>
  <c r="I197"/>
  <c r="G197" s="1"/>
  <c r="J191"/>
  <c r="J196"/>
  <c r="G196" l="1"/>
  <c r="G191"/>
  <c r="J190"/>
  <c r="J373" s="1"/>
  <c r="J374"/>
  <c r="J465" s="1"/>
  <c r="J464" s="1"/>
  <c r="I196"/>
  <c r="I191"/>
  <c r="G190" l="1"/>
  <c r="G373" s="1"/>
  <c r="G374"/>
  <c r="I190"/>
  <c r="I373" s="1"/>
  <c r="I374"/>
  <c r="I465" s="1"/>
  <c r="I464" l="1"/>
  <c r="G464" s="1"/>
  <c r="G465"/>
</calcChain>
</file>

<file path=xl/sharedStrings.xml><?xml version="1.0" encoding="utf-8"?>
<sst xmlns="http://schemas.openxmlformats.org/spreadsheetml/2006/main" count="2508" uniqueCount="353">
  <si>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</si>
  <si>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</si>
  <si>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</si>
  <si>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</si>
  <si>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</si>
  <si>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</si>
  <si>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</si>
  <si>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</si>
  <si>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</si>
  <si>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</si>
  <si>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</si>
  <si>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</si>
  <si>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</si>
  <si>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</si>
  <si>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</si>
  <si>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</si>
  <si>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</si>
  <si>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</si>
  <si>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</si>
  <si>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</si>
  <si>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</si>
  <si>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 xml:space="preserve">Структура муниципальной программы Большереченского муниципального района  Омской области "Развитие экономического потенциала Большереченского муниципального района Омской области" </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</si>
  <si>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</si>
  <si>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</si>
  <si>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</si>
  <si>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</si>
  <si>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</si>
  <si>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</si>
  <si>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</si>
  <si>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</si>
  <si>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</si>
  <si>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</si>
  <si>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</si>
  <si>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</si>
  <si>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</si>
  <si>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</si>
  <si>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</si>
  <si>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</si>
  <si>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</si>
  <si>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</si>
  <si>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</si>
  <si>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</si>
  <si>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</si>
  <si>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</si>
  <si>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</si>
  <si>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</si>
  <si>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</si>
  <si>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</si>
  <si>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</si>
  <si>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</si>
  <si>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</si>
  <si>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</si>
  <si>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</si>
  <si>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</si>
  <si>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</si>
  <si>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</si>
  <si>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</si>
  <si>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</si>
  <si>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</si>
  <si>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</si>
  <si>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</si>
  <si>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</si>
  <si>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</si>
  <si>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</si>
  <si>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</si>
  <si>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</si>
  <si>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</si>
  <si>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</si>
  <si>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</si>
  <si>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</si>
  <si>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</si>
  <si>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</si>
  <si>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Количество семей, переселенных из аварийного жилищного фонда</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</si>
  <si>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</si>
  <si>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</si>
  <si>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</si>
  <si>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</si>
  <si>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</si>
  <si>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</si>
  <si>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</si>
  <si>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</si>
  <si>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</si>
  <si>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</si>
  <si>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</si>
  <si>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</si>
  <si>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</si>
  <si>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</si>
  <si>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</si>
  <si>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</si>
  <si>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</si>
  <si>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</si>
  <si>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</si>
  <si>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 xml:space="preserve"> к муниципальной программе Большереченского муниципального района                                                                "Развитие экономического потенциала Большереченского муниципального района  Омской области"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</si>
  <si>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</si>
  <si>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</si>
  <si>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</si>
  <si>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</si>
  <si>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</si>
  <si>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</si>
  <si>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</si>
  <si>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</si>
  <si>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</si>
  <si>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</si>
  <si>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</si>
  <si>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</si>
  <si>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</si>
  <si>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</si>
  <si>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</si>
  <si>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</si>
  <si>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</si>
  <si>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</si>
  <si>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</si>
  <si>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</si>
  <si>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</si>
  <si>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</si>
  <si>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</si>
  <si>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</si>
  <si>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</si>
  <si>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</si>
  <si>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</si>
  <si>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</si>
  <si>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</si>
  <si>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</si>
  <si>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</si>
  <si>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</si>
  <si>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</si>
  <si>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</si>
  <si>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</si>
  <si>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</si>
  <si>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4: Субсидии гражданам, ведущим ЛПХ, на возмещение части затрат по производству молока</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</si>
  <si>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</si>
  <si>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</si>
  <si>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</si>
  <si>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</si>
  <si>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</si>
  <si>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</si>
  <si>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</si>
  <si>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</si>
  <si>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</si>
  <si>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</si>
  <si>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</si>
  <si>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</si>
  <si>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</si>
  <si>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</si>
  <si>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</si>
  <si>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</si>
  <si>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</si>
  <si>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</si>
  <si>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</si>
  <si>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</si>
  <si>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</si>
  <si>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</si>
  <si>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</si>
  <si>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</si>
  <si>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</si>
  <si>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</si>
  <si>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Мероприятие 2.1: Ликвидация несанкционированных свалок</t>
  </si>
  <si>
    <t>Количество лик-видированных свалок  на тер-ритории Боль-шереченского муниципального района</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</si>
  <si>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</si>
  <si>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</si>
  <si>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</si>
  <si>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</si>
  <si>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</si>
  <si>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</si>
  <si>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</si>
  <si>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</si>
  <si>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</si>
  <si>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</si>
  <si>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</si>
  <si>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</si>
  <si>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</si>
  <si>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</si>
  <si>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</si>
  <si>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</si>
  <si>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</si>
  <si>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</si>
  <si>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</si>
  <si>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</si>
  <si>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 xml:space="preserve">Приложение  № 10 </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</si>
  <si>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</si>
  <si>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</si>
  <si>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</si>
  <si>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</si>
  <si>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</si>
  <si>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</si>
  <si>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</si>
  <si>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</si>
  <si>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</si>
  <si>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</si>
  <si>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</si>
  <si>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</si>
  <si>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</si>
  <si>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</si>
  <si>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</si>
  <si>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</si>
  <si>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</si>
  <si>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</si>
  <si>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</si>
  <si>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</si>
  <si>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</si>
  <si>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</si>
  <si>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</si>
  <si>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</si>
  <si>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</si>
  <si>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</si>
  <si>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</si>
  <si>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</si>
  <si>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</si>
  <si>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</si>
  <si>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</si>
  <si>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</si>
  <si>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</si>
  <si>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</si>
  <si>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</si>
  <si>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</si>
  <si>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</si>
  <si>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r>
      <t xml:space="preserve">Комитет по управлению имуществом Администрации, </t>
    </r>
    <r>
      <rPr>
        <i/>
        <sz val="8"/>
        <color indexed="10"/>
        <rFont val="Times New Roman"/>
        <family val="1"/>
        <charset val="204"/>
      </rPr>
      <t>Администрация</t>
    </r>
  </si>
  <si>
    <t>Мероприятие 2.2: Создание мест (площадок) накопления ТКО и (или) приобретение контейнеров (бункеров)</t>
  </si>
  <si>
    <t xml:space="preserve">Количество созданных мест (площадок) накопления ТКО с контейнерами (бункерами) </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</si>
  <si>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</si>
  <si>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</si>
  <si>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</si>
  <si>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</si>
  <si>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</si>
  <si>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</si>
  <si>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</si>
  <si>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</si>
  <si>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</si>
  <si>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</si>
  <si>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</si>
  <si>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</si>
  <si>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</si>
  <si>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</si>
  <si>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</si>
  <si>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</si>
  <si>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</si>
  <si>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</si>
  <si>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</si>
  <si>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</si>
  <si>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</si>
  <si>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</si>
  <si>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</si>
  <si>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</si>
  <si>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</si>
  <si>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</si>
  <si>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</si>
  <si>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</si>
  <si>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</si>
  <si>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</si>
  <si>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</si>
  <si>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</si>
  <si>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</si>
  <si>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</si>
  <si>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</si>
  <si>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</si>
  <si>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</si>
  <si>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</si>
  <si>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</si>
  <si>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</si>
  <si>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</si>
  <si>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муниципальных районов,    городских    и    сельских    поселений   Омской   области</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</si>
  <si>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</si>
  <si>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</si>
  <si>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</si>
  <si>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</si>
  <si>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</si>
  <si>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</si>
  <si>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</si>
  <si>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</si>
  <si>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</si>
  <si>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</si>
  <si>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</si>
  <si>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</si>
  <si>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</si>
  <si>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</si>
  <si>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</si>
  <si>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</si>
  <si>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</si>
  <si>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</si>
  <si>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</si>
  <si>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</si>
  <si>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</si>
  <si>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</si>
  <si>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</si>
  <si>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</si>
  <si>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</si>
  <si>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</si>
  <si>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</si>
  <si>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</si>
  <si>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«Создание условий для легкого старта и комфортного ведения бизнеса» национального проекта "Малое и среднее предпринимательство и поддержка индивидуальной предпринимательской инициативы"</t>
    </r>
  </si>
  <si>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</si>
  <si>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</si>
  <si>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</si>
  <si>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</si>
  <si>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</si>
  <si>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</si>
  <si>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</si>
  <si>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</si>
  <si>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</si>
  <si>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</si>
  <si>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</si>
  <si>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</si>
  <si>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</si>
  <si>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</si>
  <si>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</si>
  <si>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</si>
  <si>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</si>
  <si>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</si>
  <si>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</si>
  <si>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</si>
  <si>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</si>
  <si>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</si>
  <si>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</si>
  <si>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</si>
  <si>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</si>
  <si>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</si>
  <si>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</si>
  <si>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</si>
  <si>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</si>
  <si>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</si>
  <si>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</si>
  <si>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</si>
  <si>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</si>
  <si>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рассмотренных протоколов (дел)</t>
  </si>
  <si>
    <t>Количество проведенных муниципальных выборов</t>
  </si>
  <si>
    <t>Количество проведенных смотров-конкурсов на лучшее состояние условий и охраны труда</t>
  </si>
  <si>
    <t>Уровень обеспеченности местами (площадками) накопления твердых коммунальных отходов с контейнерами (бункерами)</t>
  </si>
  <si>
    <t>109.1</t>
  </si>
  <si>
    <t xml:space="preserve">Мероприятие 7: </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</si>
  <si>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</si>
  <si>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</si>
  <si>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</si>
  <si>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</si>
  <si>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</si>
  <si>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</si>
  <si>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</si>
  <si>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</si>
  <si>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</si>
  <si>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</si>
  <si>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</si>
  <si>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</si>
  <si>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</si>
  <si>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</si>
  <si>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Мероприятие 5:Субсидии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</si>
  <si>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</si>
  <si>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</si>
  <si>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</si>
  <si>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</si>
  <si>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</si>
  <si>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Мероприятия 4: Выполненных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</si>
  <si>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</si>
  <si>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</si>
  <si>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2. Поступлений целевого характера</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</si>
</sst>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8"/>
      <color indexed="10"/>
      <name val="Times New Roman"/>
      <family val="1"/>
      <charset val="204"/>
    </font>
    <font>
      <i/>
      <sz val="8"/>
      <color indexed="10"/>
      <name val="Times New Roman"/>
      <family val="1"/>
      <charset val="204"/>
    </font>
    <font>
      <sz val="8"/>
      <color rgb="FFFF0000"/>
      <name val="Times New Roman"/>
      <family val="1"/>
      <charset val="204"/>
    </font>
    <font>
      <sz val="11"/>
      <name val="Calibri"/>
      <family val="2"/>
      <charset val="204"/>
      <scheme val="minor"/>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6"/>
        <bgColor indexed="64"/>
      </patternFill>
    </fill>
    <fill>
      <patternFill patternType="solid">
        <fgColor indexed="55"/>
        <bgColor indexed="64"/>
      </patternFill>
    </fill>
    <fill>
      <patternFill patternType="solid">
        <fgColor rgb="FFFFC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9">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12" fillId="0" borderId="0" xfId="0" applyFont="1" applyFill="1"/>
    <xf numFmtId="0" fontId="7" fillId="3" borderId="1" xfId="0" applyFont="1" applyFill="1" applyBorder="1" applyAlignment="1">
      <alignment horizontal="center" vertical="center" wrapText="1"/>
    </xf>
    <xf numFmtId="4" fontId="7" fillId="3"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4" fontId="5" fillId="3" borderId="1" xfId="0" applyNumberFormat="1" applyFont="1" applyFill="1" applyBorder="1" applyAlignment="1">
      <alignment horizontal="center" vertical="center"/>
    </xf>
    <xf numFmtId="0" fontId="1" fillId="3" borderId="1" xfId="0" applyFont="1" applyFill="1" applyBorder="1" applyAlignment="1">
      <alignment horizontal="left" vertical="center" wrapText="1"/>
    </xf>
    <xf numFmtId="0" fontId="1" fillId="3" borderId="1" xfId="0" applyFont="1" applyFill="1" applyBorder="1" applyAlignment="1">
      <alignment vertical="center" wrapText="1"/>
    </xf>
    <xf numFmtId="4" fontId="1" fillId="3" borderId="1" xfId="0" applyNumberFormat="1" applyFont="1" applyFill="1" applyBorder="1" applyAlignment="1">
      <alignment vertical="center"/>
    </xf>
    <xf numFmtId="0" fontId="6" fillId="3" borderId="1"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1" xfId="0" applyFont="1" applyFill="1" applyBorder="1" applyAlignment="1">
      <alignment horizontal="left" vertical="center" wrapText="1"/>
    </xf>
    <xf numFmtId="4" fontId="11" fillId="4" borderId="1" xfId="0" applyNumberFormat="1" applyFont="1" applyFill="1" applyBorder="1" applyAlignment="1">
      <alignment vertical="center"/>
    </xf>
    <xf numFmtId="0" fontId="16" fillId="4" borderId="1" xfId="0" applyFont="1" applyFill="1" applyBorder="1" applyAlignment="1">
      <alignment horizontal="left" vertical="center" wrapText="1"/>
    </xf>
    <xf numFmtId="4" fontId="16" fillId="4" borderId="1" xfId="0" applyNumberFormat="1" applyFont="1" applyFill="1" applyBorder="1" applyAlignment="1">
      <alignment vertical="center"/>
    </xf>
    <xf numFmtId="0" fontId="1" fillId="5" borderId="1" xfId="0" applyFont="1" applyFill="1" applyBorder="1" applyAlignment="1">
      <alignment vertical="center" wrapText="1"/>
    </xf>
    <xf numFmtId="4" fontId="1" fillId="5" borderId="1" xfId="0" applyNumberFormat="1" applyFont="1" applyFill="1" applyBorder="1" applyAlignment="1">
      <alignment horizontal="center" vertical="center" wrapText="1"/>
    </xf>
    <xf numFmtId="0" fontId="1" fillId="5" borderId="1" xfId="0" applyFont="1" applyFill="1" applyBorder="1" applyAlignment="1">
      <alignment horizontal="left" vertical="center" wrapText="1"/>
    </xf>
    <xf numFmtId="0" fontId="14"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4" fontId="7" fillId="5" borderId="1" xfId="0" applyNumberFormat="1" applyFont="1" applyFill="1" applyBorder="1" applyAlignment="1">
      <alignment horizontal="center" vertical="center" wrapText="1"/>
    </xf>
    <xf numFmtId="0" fontId="7" fillId="5" borderId="1" xfId="0" applyFont="1" applyFill="1" applyBorder="1" applyAlignment="1">
      <alignment vertical="center" wrapText="1"/>
    </xf>
    <xf numFmtId="0" fontId="5" fillId="5" borderId="1" xfId="0" applyFont="1" applyFill="1" applyBorder="1" applyAlignment="1">
      <alignment horizontal="left" vertical="center" wrapText="1"/>
    </xf>
    <xf numFmtId="0" fontId="5" fillId="5" borderId="1" xfId="0" applyFont="1" applyFill="1" applyBorder="1" applyAlignment="1">
      <alignment horizontal="center" vertical="center"/>
    </xf>
    <xf numFmtId="0" fontId="5" fillId="5" borderId="1" xfId="0"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0" fontId="1" fillId="5" borderId="3" xfId="0" applyFont="1" applyFill="1" applyBorder="1" applyAlignment="1">
      <alignment horizontal="left" vertical="center" wrapText="1"/>
    </xf>
    <xf numFmtId="0" fontId="9" fillId="6" borderId="1" xfId="0" applyFont="1" applyFill="1" applyBorder="1" applyAlignment="1">
      <alignment horizontal="center" vertical="center" wrapText="1"/>
    </xf>
    <xf numFmtId="4" fontId="9" fillId="6" borderId="1" xfId="0" applyNumberFormat="1"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4" fontId="10" fillId="6" borderId="1" xfId="0" applyNumberFormat="1" applyFont="1" applyFill="1" applyBorder="1" applyAlignment="1">
      <alignment horizontal="center" vertical="center"/>
    </xf>
    <xf numFmtId="0" fontId="11" fillId="6" borderId="1" xfId="0" applyFont="1" applyFill="1" applyBorder="1" applyAlignment="1">
      <alignment vertical="center" wrapText="1"/>
    </xf>
    <xf numFmtId="4" fontId="11" fillId="6" borderId="1" xfId="0" applyNumberFormat="1" applyFont="1" applyFill="1" applyBorder="1" applyAlignment="1">
      <alignment horizontal="center" vertical="center"/>
    </xf>
    <xf numFmtId="0" fontId="11" fillId="6" borderId="1" xfId="0" applyFont="1" applyFill="1" applyBorder="1" applyAlignment="1">
      <alignment horizontal="left" vertical="center" wrapText="1"/>
    </xf>
    <xf numFmtId="0" fontId="12" fillId="7" borderId="0" xfId="0" applyFont="1" applyFill="1"/>
    <xf numFmtId="0" fontId="1" fillId="7" borderId="1" xfId="0" applyFont="1" applyFill="1" applyBorder="1" applyAlignment="1">
      <alignment horizontal="center" vertical="center" wrapText="1"/>
    </xf>
    <xf numFmtId="0" fontId="0" fillId="7" borderId="0" xfId="0" applyFill="1"/>
    <xf numFmtId="0" fontId="1" fillId="7" borderId="1" xfId="0" applyFont="1" applyFill="1" applyBorder="1" applyAlignment="1">
      <alignment horizontal="left" vertical="center" wrapText="1"/>
    </xf>
    <xf numFmtId="0" fontId="1" fillId="7" borderId="1" xfId="0" applyFont="1" applyFill="1" applyBorder="1" applyAlignment="1">
      <alignment vertical="center" wrapText="1"/>
    </xf>
    <xf numFmtId="4" fontId="1" fillId="7" borderId="1" xfId="0" applyNumberFormat="1" applyFont="1" applyFill="1" applyBorder="1" applyAlignment="1">
      <alignment vertical="center"/>
    </xf>
    <xf numFmtId="0" fontId="7" fillId="7" borderId="1" xfId="0" applyFont="1" applyFill="1" applyBorder="1" applyAlignment="1">
      <alignment horizontal="center" vertical="center" wrapText="1"/>
    </xf>
    <xf numFmtId="0" fontId="1" fillId="8" borderId="1" xfId="0" applyFont="1" applyFill="1" applyBorder="1" applyAlignment="1">
      <alignment horizontal="center" vertical="center"/>
    </xf>
    <xf numFmtId="0" fontId="5" fillId="8" borderId="1" xfId="0" applyFont="1" applyFill="1" applyBorder="1" applyAlignment="1">
      <alignment horizontal="left" vertical="center" wrapText="1"/>
    </xf>
    <xf numFmtId="0" fontId="5" fillId="8" borderId="1" xfId="0" applyFont="1" applyFill="1" applyBorder="1" applyAlignment="1">
      <alignment horizontal="center" vertical="center" wrapText="1"/>
    </xf>
    <xf numFmtId="0" fontId="5" fillId="8" borderId="1" xfId="0" applyFont="1" applyFill="1" applyBorder="1" applyAlignment="1">
      <alignment vertical="center" wrapText="1"/>
    </xf>
    <xf numFmtId="0" fontId="1" fillId="8" borderId="1" xfId="0" applyFont="1" applyFill="1" applyBorder="1" applyAlignment="1">
      <alignment vertical="center" wrapText="1"/>
    </xf>
    <xf numFmtId="4" fontId="1" fillId="8" borderId="1" xfId="0" applyNumberFormat="1" applyFont="1" applyFill="1" applyBorder="1" applyAlignment="1">
      <alignment vertical="center"/>
    </xf>
    <xf numFmtId="4" fontId="11" fillId="8" borderId="1" xfId="0" applyNumberFormat="1" applyFont="1" applyFill="1" applyBorder="1" applyAlignment="1">
      <alignment vertical="center"/>
    </xf>
    <xf numFmtId="0" fontId="1" fillId="8" borderId="1" xfId="0" applyFont="1" applyFill="1" applyBorder="1" applyAlignment="1">
      <alignment horizontal="left" vertical="center" wrapText="1"/>
    </xf>
    <xf numFmtId="4" fontId="1" fillId="8" borderId="1" xfId="0" applyNumberFormat="1" applyFont="1" applyFill="1" applyBorder="1" applyAlignment="1">
      <alignment horizontal="center" vertical="center"/>
    </xf>
    <xf numFmtId="0" fontId="5" fillId="9" borderId="1" xfId="0" applyFont="1" applyFill="1" applyBorder="1" applyAlignment="1">
      <alignment horizontal="left" vertical="center" wrapText="1"/>
    </xf>
    <xf numFmtId="0" fontId="1" fillId="9" borderId="1" xfId="0" applyFont="1" applyFill="1" applyBorder="1" applyAlignment="1">
      <alignment vertical="center" wrapText="1"/>
    </xf>
    <xf numFmtId="0" fontId="5" fillId="9" borderId="1" xfId="0" applyFont="1" applyFill="1" applyBorder="1" applyAlignment="1">
      <alignment horizontal="center" vertical="center" wrapText="1"/>
    </xf>
    <xf numFmtId="4" fontId="1" fillId="9" borderId="1" xfId="0" applyNumberFormat="1" applyFont="1" applyFill="1" applyBorder="1" applyAlignment="1">
      <alignment vertical="center"/>
    </xf>
    <xf numFmtId="0" fontId="1" fillId="9" borderId="1" xfId="0" applyFont="1" applyFill="1" applyBorder="1" applyAlignment="1">
      <alignment horizontal="left" vertical="center" wrapText="1"/>
    </xf>
    <xf numFmtId="0" fontId="1" fillId="9"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1" fillId="9" borderId="1" xfId="0" applyFont="1" applyFill="1" applyBorder="1" applyAlignment="1">
      <alignment horizontal="center" vertical="center"/>
    </xf>
    <xf numFmtId="0" fontId="5" fillId="9" borderId="1" xfId="0" applyFont="1" applyFill="1" applyBorder="1" applyAlignment="1">
      <alignment vertical="center" wrapText="1"/>
    </xf>
    <xf numFmtId="4" fontId="11" fillId="9" borderId="1" xfId="0" applyNumberFormat="1" applyFont="1" applyFill="1" applyBorder="1" applyAlignment="1">
      <alignment vertical="center"/>
    </xf>
    <xf numFmtId="4" fontId="1" fillId="9" borderId="1" xfId="0" applyNumberFormat="1" applyFont="1" applyFill="1" applyBorder="1" applyAlignment="1">
      <alignment horizontal="center" vertical="center"/>
    </xf>
    <xf numFmtId="0" fontId="4" fillId="10" borderId="1" xfId="0" applyFont="1" applyFill="1" applyBorder="1" applyAlignment="1">
      <alignment horizontal="center" vertical="center"/>
    </xf>
    <xf numFmtId="0" fontId="1" fillId="10" borderId="1" xfId="0" applyFont="1" applyFill="1" applyBorder="1" applyAlignment="1">
      <alignment horizontal="left" vertical="center" wrapText="1"/>
    </xf>
    <xf numFmtId="0" fontId="1" fillId="10" borderId="1" xfId="0" applyFont="1" applyFill="1" applyBorder="1" applyAlignment="1">
      <alignment horizontal="center" vertical="center"/>
    </xf>
    <xf numFmtId="0" fontId="1" fillId="10" borderId="1" xfId="0" applyFont="1" applyFill="1" applyBorder="1" applyAlignment="1">
      <alignment horizontal="center" vertical="center" wrapText="1"/>
    </xf>
    <xf numFmtId="0" fontId="1" fillId="10" borderId="1" xfId="0" applyFont="1" applyFill="1" applyBorder="1" applyAlignment="1">
      <alignment vertical="center" wrapText="1"/>
    </xf>
    <xf numFmtId="4" fontId="1" fillId="10" borderId="1" xfId="0" applyNumberFormat="1" applyFont="1" applyFill="1" applyBorder="1" applyAlignment="1">
      <alignment vertical="center"/>
    </xf>
    <xf numFmtId="4" fontId="18" fillId="4" borderId="1" xfId="0" applyNumberFormat="1" applyFont="1" applyFill="1" applyBorder="1" applyAlignment="1">
      <alignment vertical="center"/>
    </xf>
    <xf numFmtId="0" fontId="1" fillId="5" borderId="1" xfId="0" applyFont="1" applyFill="1" applyBorder="1" applyAlignment="1">
      <alignment vertical="center" wrapText="1"/>
    </xf>
    <xf numFmtId="0" fontId="1" fillId="5" borderId="1" xfId="0" applyFont="1" applyFill="1" applyBorder="1" applyAlignment="1">
      <alignment horizontal="left" vertical="center" wrapText="1"/>
    </xf>
    <xf numFmtId="4" fontId="18" fillId="9" borderId="1" xfId="0" applyNumberFormat="1" applyFont="1" applyFill="1" applyBorder="1" applyAlignment="1">
      <alignment vertical="center"/>
    </xf>
    <xf numFmtId="0" fontId="11" fillId="4" borderId="1" xfId="0" applyFont="1" applyFill="1" applyBorder="1" applyAlignment="1">
      <alignment horizontal="center" vertical="center" wrapText="1"/>
    </xf>
    <xf numFmtId="0" fontId="11" fillId="6" borderId="1" xfId="0" applyFont="1" applyFill="1" applyBorder="1" applyAlignment="1">
      <alignment vertical="center" wrapText="1"/>
    </xf>
    <xf numFmtId="0" fontId="11" fillId="4" borderId="2" xfId="0" applyFont="1" applyFill="1" applyBorder="1" applyAlignment="1">
      <alignment horizontal="center" vertical="center" wrapText="1"/>
    </xf>
    <xf numFmtId="0" fontId="6" fillId="11" borderId="1" xfId="0" applyFont="1" applyFill="1" applyBorder="1" applyAlignment="1">
      <alignment horizontal="center" vertical="center"/>
    </xf>
    <xf numFmtId="0" fontId="5" fillId="11" borderId="1" xfId="0" applyFont="1" applyFill="1" applyBorder="1" applyAlignment="1">
      <alignment horizontal="left" vertical="center" wrapText="1"/>
    </xf>
    <xf numFmtId="0" fontId="5" fillId="11" borderId="1" xfId="0" applyFont="1" applyFill="1" applyBorder="1" applyAlignment="1">
      <alignment horizontal="center" vertical="center"/>
    </xf>
    <xf numFmtId="0" fontId="1" fillId="11" borderId="1" xfId="0" applyFont="1" applyFill="1" applyBorder="1" applyAlignment="1">
      <alignment vertical="center" wrapText="1"/>
    </xf>
    <xf numFmtId="0" fontId="5" fillId="11" borderId="1" xfId="0" applyFont="1" applyFill="1" applyBorder="1" applyAlignment="1">
      <alignment horizontal="center" vertical="center" wrapText="1"/>
    </xf>
    <xf numFmtId="4" fontId="1" fillId="11" borderId="1" xfId="0" applyNumberFormat="1" applyFont="1" applyFill="1" applyBorder="1" applyAlignment="1">
      <alignment vertical="center"/>
    </xf>
    <xf numFmtId="0" fontId="1" fillId="11" borderId="1" xfId="0" applyFont="1" applyFill="1" applyBorder="1" applyAlignment="1">
      <alignment horizontal="left" vertical="center" wrapText="1"/>
    </xf>
    <xf numFmtId="0" fontId="11" fillId="12" borderId="1" xfId="0" applyFont="1" applyFill="1" applyBorder="1" applyAlignment="1">
      <alignment horizontal="left" vertical="center" wrapText="1"/>
    </xf>
    <xf numFmtId="4" fontId="11" fillId="12" borderId="1" xfId="0" applyNumberFormat="1" applyFont="1" applyFill="1" applyBorder="1" applyAlignment="1">
      <alignment vertical="center"/>
    </xf>
    <xf numFmtId="0" fontId="11" fillId="11" borderId="3" xfId="0" applyFont="1" applyFill="1" applyBorder="1" applyAlignment="1">
      <alignment horizontal="center" vertical="center" wrapText="1"/>
    </xf>
    <xf numFmtId="0" fontId="11" fillId="11" borderId="1" xfId="0" applyFont="1" applyFill="1" applyBorder="1" applyAlignment="1">
      <alignment vertical="center" wrapText="1"/>
    </xf>
    <xf numFmtId="4" fontId="11" fillId="11" borderId="1" xfId="0" applyNumberFormat="1" applyFont="1" applyFill="1" applyBorder="1"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 fontId="11" fillId="10" borderId="1" xfId="0" applyNumberFormat="1" applyFont="1" applyFill="1" applyBorder="1" applyAlignment="1">
      <alignment vertical="center"/>
    </xf>
    <xf numFmtId="0" fontId="11" fillId="4" borderId="2"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2" xfId="0" applyFont="1" applyFill="1" applyBorder="1" applyAlignment="1">
      <alignment horizontal="left" vertical="center" wrapText="1"/>
    </xf>
    <xf numFmtId="0" fontId="11" fillId="4" borderId="3"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12" borderId="2"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4" xfId="0" applyFont="1" applyFill="1" applyBorder="1" applyAlignment="1">
      <alignment horizontal="center" vertical="center" wrapText="1"/>
    </xf>
    <xf numFmtId="0" fontId="11" fillId="12" borderId="2" xfId="0" applyFont="1" applyFill="1" applyBorder="1" applyAlignment="1">
      <alignment horizontal="left" vertical="center" wrapText="1"/>
    </xf>
    <xf numFmtId="0" fontId="11" fillId="12" borderId="3" xfId="0" applyFont="1" applyFill="1" applyBorder="1" applyAlignment="1">
      <alignment horizontal="left" vertical="center" wrapText="1"/>
    </xf>
    <xf numFmtId="0" fontId="11" fillId="12" borderId="4"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0" fillId="0" borderId="1" xfId="0" applyBorder="1" applyAlignment="1">
      <alignment horizontal="center" vertical="center" wrapText="1"/>
    </xf>
    <xf numFmtId="0" fontId="1" fillId="11" borderId="2" xfId="0" applyFont="1" applyFill="1" applyBorder="1" applyAlignment="1">
      <alignment horizontal="center" vertical="center" wrapText="1"/>
    </xf>
    <xf numFmtId="0" fontId="1" fillId="11" borderId="3" xfId="0"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4" fillId="10" borderId="4" xfId="0" applyFont="1" applyFill="1" applyBorder="1" applyAlignment="1">
      <alignment horizontal="center" vertical="center" wrapText="1"/>
    </xf>
    <xf numFmtId="0" fontId="1" fillId="10" borderId="2"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0" fontId="1" fillId="11" borderId="2" xfId="0" applyFont="1" applyFill="1" applyBorder="1" applyAlignment="1">
      <alignment vertical="center" wrapText="1"/>
    </xf>
    <xf numFmtId="0" fontId="1" fillId="11" borderId="3" xfId="0" applyFont="1" applyFill="1" applyBorder="1" applyAlignment="1">
      <alignment vertical="center" wrapText="1"/>
    </xf>
    <xf numFmtId="0" fontId="1" fillId="11" borderId="4" xfId="0" applyFont="1" applyFill="1" applyBorder="1" applyAlignment="1">
      <alignment vertical="center"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10" fillId="6" borderId="2" xfId="0" applyFont="1" applyFill="1" applyBorder="1" applyAlignment="1">
      <alignment horizontal="left" vertical="center" wrapText="1"/>
    </xf>
    <xf numFmtId="0" fontId="10" fillId="6" borderId="3" xfId="0" applyFont="1" applyFill="1" applyBorder="1" applyAlignment="1">
      <alignment horizontal="left" vertical="center" wrapText="1"/>
    </xf>
    <xf numFmtId="0" fontId="10" fillId="6" borderId="4" xfId="0" applyFont="1" applyFill="1" applyBorder="1" applyAlignment="1">
      <alignment horizontal="left" vertical="center" wrapText="1"/>
    </xf>
    <xf numFmtId="0" fontId="11" fillId="6" borderId="1" xfId="0" applyFont="1"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1" fillId="3"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1" fillId="11" borderId="2" xfId="0" applyFont="1" applyFill="1" applyBorder="1" applyAlignment="1">
      <alignment horizontal="center" vertical="center" wrapText="1"/>
    </xf>
    <xf numFmtId="0" fontId="11" fillId="11" borderId="3" xfId="0" applyFont="1" applyFill="1" applyBorder="1" applyAlignment="1">
      <alignment horizontal="center" vertical="center" wrapText="1"/>
    </xf>
    <xf numFmtId="0" fontId="19" fillId="11" borderId="4"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1" fillId="9" borderId="2" xfId="0" applyFont="1"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1" fillId="8" borderId="2" xfId="0" applyFont="1" applyFill="1" applyBorder="1" applyAlignment="1">
      <alignment horizontal="center" vertical="center" wrapText="1"/>
    </xf>
    <xf numFmtId="0" fontId="1" fillId="8" borderId="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1" fillId="11" borderId="4" xfId="0" applyFont="1" applyFill="1" applyBorder="1" applyAlignment="1">
      <alignment horizontal="center" vertical="center" wrapText="1"/>
    </xf>
    <xf numFmtId="0" fontId="1" fillId="8" borderId="2" xfId="0" applyFont="1"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11" fillId="11" borderId="2" xfId="0" applyFont="1" applyFill="1" applyBorder="1" applyAlignment="1">
      <alignment horizontal="left" vertical="center" wrapText="1"/>
    </xf>
    <xf numFmtId="0" fontId="11" fillId="11" borderId="3" xfId="0" applyFont="1" applyFill="1" applyBorder="1" applyAlignment="1">
      <alignment horizontal="left" vertical="center" wrapText="1"/>
    </xf>
    <xf numFmtId="0" fontId="19" fillId="11" borderId="4" xfId="0" applyFont="1" applyFill="1" applyBorder="1" applyAlignment="1">
      <alignment vertical="center" wrapText="1"/>
    </xf>
    <xf numFmtId="0" fontId="1" fillId="7" borderId="1" xfId="0" applyFont="1" applyFill="1" applyBorder="1" applyAlignment="1">
      <alignment horizontal="center" vertical="center"/>
    </xf>
    <xf numFmtId="0" fontId="0" fillId="7" borderId="1" xfId="0" applyFill="1" applyBorder="1" applyAlignment="1">
      <alignment horizontal="center" vertical="center"/>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right" wrapText="1"/>
    </xf>
    <xf numFmtId="0" fontId="4" fillId="3"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 fillId="8" borderId="3" xfId="0" applyFont="1" applyFill="1" applyBorder="1" applyAlignment="1">
      <alignment horizontal="center" vertical="center"/>
    </xf>
    <xf numFmtId="0" fontId="1" fillId="8" borderId="4" xfId="0" applyFont="1" applyFill="1" applyBorder="1" applyAlignment="1">
      <alignment horizontal="center" vertical="center"/>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0" fontId="1" fillId="7" borderId="1" xfId="0" applyFont="1" applyFill="1" applyBorder="1" applyAlignment="1">
      <alignment horizontal="center" vertical="center" wrapText="1"/>
    </xf>
    <xf numFmtId="0" fontId="1" fillId="8" borderId="5" xfId="0" applyFont="1" applyFill="1" applyBorder="1" applyAlignment="1">
      <alignment horizontal="left" vertical="center" wrapText="1"/>
    </xf>
    <xf numFmtId="0" fontId="0" fillId="8" borderId="6" xfId="0" applyFill="1" applyBorder="1" applyAlignment="1">
      <alignment vertical="center" wrapText="1"/>
    </xf>
    <xf numFmtId="0" fontId="0" fillId="8" borderId="7" xfId="0" applyFill="1" applyBorder="1" applyAlignment="1">
      <alignment vertical="center" wrapText="1"/>
    </xf>
    <xf numFmtId="0" fontId="1" fillId="8" borderId="8" xfId="0" applyFont="1" applyFill="1" applyBorder="1" applyAlignment="1">
      <alignment horizontal="left" vertical="center" wrapText="1"/>
    </xf>
    <xf numFmtId="0" fontId="0" fillId="8" borderId="0" xfId="0" applyFill="1" applyAlignment="1">
      <alignment vertical="center" wrapText="1"/>
    </xf>
    <xf numFmtId="0" fontId="0" fillId="8" borderId="9" xfId="0" applyFill="1" applyBorder="1" applyAlignment="1">
      <alignment vertical="center" wrapText="1"/>
    </xf>
    <xf numFmtId="0" fontId="1" fillId="8" borderId="10" xfId="0" applyFont="1" applyFill="1" applyBorder="1" applyAlignment="1">
      <alignment horizontal="left" vertical="center" wrapText="1"/>
    </xf>
    <xf numFmtId="0" fontId="0" fillId="8" borderId="11" xfId="0" applyFill="1" applyBorder="1" applyAlignment="1">
      <alignment vertical="center" wrapText="1"/>
    </xf>
    <xf numFmtId="0" fontId="0" fillId="8" borderId="12" xfId="0" applyFill="1" applyBorder="1" applyAlignment="1">
      <alignment vertical="center" wrapText="1"/>
    </xf>
    <xf numFmtId="0" fontId="5" fillId="8" borderId="2" xfId="0" applyFont="1" applyFill="1" applyBorder="1" applyAlignment="1">
      <alignment vertical="center" wrapText="1"/>
    </xf>
    <xf numFmtId="0" fontId="5" fillId="8" borderId="3" xfId="0" applyFont="1" applyFill="1" applyBorder="1" applyAlignment="1">
      <alignment vertical="center" wrapText="1"/>
    </xf>
    <xf numFmtId="0" fontId="5" fillId="8" borderId="4" xfId="0" applyFont="1" applyFill="1" applyBorder="1" applyAlignment="1">
      <alignment vertical="center" wrapText="1"/>
    </xf>
    <xf numFmtId="0" fontId="1" fillId="7" borderId="1" xfId="0" applyFont="1" applyFill="1" applyBorder="1" applyAlignment="1">
      <alignment horizontal="left" vertical="center" wrapText="1"/>
    </xf>
    <xf numFmtId="0" fontId="7" fillId="7" borderId="13"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7" fillId="7" borderId="15" xfId="0" applyFont="1" applyFill="1" applyBorder="1" applyAlignment="1">
      <alignment horizontal="left" vertical="center" wrapText="1"/>
    </xf>
    <xf numFmtId="0" fontId="1" fillId="9" borderId="5" xfId="0" applyFont="1" applyFill="1" applyBorder="1" applyAlignment="1">
      <alignment horizontal="left" vertical="center" wrapText="1"/>
    </xf>
    <xf numFmtId="0" fontId="0" fillId="9" borderId="6" xfId="0" applyFill="1" applyBorder="1" applyAlignment="1">
      <alignment vertical="center" wrapText="1"/>
    </xf>
    <xf numFmtId="0" fontId="0" fillId="9" borderId="7" xfId="0" applyFill="1" applyBorder="1" applyAlignment="1">
      <alignment vertical="center" wrapText="1"/>
    </xf>
    <xf numFmtId="0" fontId="1" fillId="9" borderId="8" xfId="0" applyFont="1" applyFill="1" applyBorder="1" applyAlignment="1">
      <alignment horizontal="left" vertical="center" wrapText="1"/>
    </xf>
    <xf numFmtId="0" fontId="0" fillId="9" borderId="0" xfId="0" applyFill="1" applyAlignment="1">
      <alignment vertical="center" wrapText="1"/>
    </xf>
    <xf numFmtId="0" fontId="0" fillId="9" borderId="9" xfId="0" applyFill="1" applyBorder="1" applyAlignment="1">
      <alignment vertical="center" wrapText="1"/>
    </xf>
    <xf numFmtId="0" fontId="1" fillId="9" borderId="10" xfId="0" applyFont="1" applyFill="1" applyBorder="1" applyAlignment="1">
      <alignment horizontal="left" vertical="center" wrapText="1"/>
    </xf>
    <xf numFmtId="0" fontId="0" fillId="9" borderId="11" xfId="0" applyFill="1" applyBorder="1" applyAlignment="1">
      <alignment vertical="center" wrapText="1"/>
    </xf>
    <xf numFmtId="0" fontId="0" fillId="9" borderId="12" xfId="0" applyFill="1" applyBorder="1" applyAlignment="1">
      <alignment vertical="center" wrapText="1"/>
    </xf>
    <xf numFmtId="0" fontId="1" fillId="9" borderId="3" xfId="0" applyFont="1" applyFill="1" applyBorder="1" applyAlignment="1">
      <alignment horizontal="center" vertical="center"/>
    </xf>
    <xf numFmtId="0" fontId="1" fillId="9" borderId="4" xfId="0" applyFont="1" applyFill="1" applyBorder="1" applyAlignment="1">
      <alignment horizontal="center" vertical="center"/>
    </xf>
    <xf numFmtId="0" fontId="1" fillId="11" borderId="5" xfId="0" applyFont="1" applyFill="1" applyBorder="1" applyAlignment="1">
      <alignment horizontal="left" vertical="center" wrapText="1"/>
    </xf>
    <xf numFmtId="0" fontId="0" fillId="11" borderId="6" xfId="0" applyFill="1" applyBorder="1" applyAlignment="1">
      <alignment vertical="center"/>
    </xf>
    <xf numFmtId="0" fontId="0" fillId="11" borderId="7" xfId="0" applyFill="1" applyBorder="1" applyAlignment="1">
      <alignment vertical="center"/>
    </xf>
    <xf numFmtId="0" fontId="1" fillId="11" borderId="8" xfId="0" applyFont="1" applyFill="1" applyBorder="1" applyAlignment="1">
      <alignment horizontal="left" vertical="center" wrapText="1"/>
    </xf>
    <xf numFmtId="0" fontId="0" fillId="11" borderId="0" xfId="0" applyFill="1" applyAlignment="1">
      <alignment vertical="center"/>
    </xf>
    <xf numFmtId="0" fontId="0" fillId="11" borderId="9" xfId="0" applyFill="1" applyBorder="1" applyAlignment="1">
      <alignment vertical="center"/>
    </xf>
    <xf numFmtId="0" fontId="1" fillId="11" borderId="10" xfId="0" applyFont="1" applyFill="1" applyBorder="1" applyAlignment="1">
      <alignment horizontal="left" vertical="center" wrapText="1"/>
    </xf>
    <xf numFmtId="0" fontId="0" fillId="11" borderId="11" xfId="0" applyFill="1" applyBorder="1" applyAlignment="1">
      <alignment vertical="center"/>
    </xf>
    <xf numFmtId="0" fontId="0" fillId="11" borderId="12" xfId="0" applyFill="1" applyBorder="1" applyAlignment="1">
      <alignment vertical="center"/>
    </xf>
    <xf numFmtId="4" fontId="11" fillId="11" borderId="2" xfId="0" applyNumberFormat="1" applyFont="1" applyFill="1" applyBorder="1" applyAlignment="1">
      <alignment vertical="center"/>
    </xf>
    <xf numFmtId="4" fontId="11" fillId="11" borderId="4" xfId="0" applyNumberFormat="1" applyFont="1" applyFill="1" applyBorder="1" applyAlignment="1">
      <alignment vertical="center"/>
    </xf>
    <xf numFmtId="0" fontId="11" fillId="11" borderId="4" xfId="0" applyFont="1" applyFill="1" applyBorder="1" applyAlignment="1">
      <alignment horizontal="left" vertical="center" wrapText="1"/>
    </xf>
    <xf numFmtId="0" fontId="11" fillId="11" borderId="1" xfId="0" applyFont="1" applyFill="1" applyBorder="1" applyAlignment="1">
      <alignment horizontal="center" vertical="center"/>
    </xf>
    <xf numFmtId="0" fontId="19" fillId="11" borderId="1" xfId="0" applyFont="1" applyFill="1" applyBorder="1" applyAlignment="1">
      <alignment horizontal="center" vertical="center"/>
    </xf>
    <xf numFmtId="0" fontId="11" fillId="11" borderId="1" xfId="0" applyFont="1" applyFill="1" applyBorder="1" applyAlignment="1">
      <alignment horizontal="left" vertical="center" wrapText="1"/>
    </xf>
    <xf numFmtId="0" fontId="19" fillId="11" borderId="1" xfId="0" applyFont="1" applyFill="1" applyBorder="1" applyAlignment="1">
      <alignment horizontal="left" vertical="center" wrapText="1"/>
    </xf>
    <xf numFmtId="0" fontId="12" fillId="11" borderId="4" xfId="0" applyFont="1" applyFill="1" applyBorder="1" applyAlignment="1">
      <alignment horizontal="left" vertical="center" wrapText="1"/>
    </xf>
    <xf numFmtId="0" fontId="5" fillId="9" borderId="2" xfId="0" applyFont="1" applyFill="1" applyBorder="1" applyAlignment="1">
      <alignment vertical="center" wrapText="1"/>
    </xf>
    <xf numFmtId="0" fontId="0" fillId="9" borderId="3" xfId="0" applyFill="1" applyBorder="1" applyAlignment="1">
      <alignment vertical="center" wrapText="1"/>
    </xf>
    <xf numFmtId="0" fontId="0" fillId="9" borderId="4" xfId="0" applyFill="1" applyBorder="1" applyAlignment="1">
      <alignment vertical="center" wrapText="1"/>
    </xf>
    <xf numFmtId="0" fontId="1" fillId="9" borderId="2" xfId="0" applyFont="1" applyFill="1" applyBorder="1" applyAlignment="1">
      <alignment horizontal="left" vertical="center" wrapText="1"/>
    </xf>
    <xf numFmtId="0" fontId="1" fillId="9" borderId="3" xfId="0" applyFont="1" applyFill="1" applyBorder="1" applyAlignment="1">
      <alignment horizontal="left" vertical="center" wrapText="1"/>
    </xf>
    <xf numFmtId="0" fontId="1" fillId="9" borderId="4" xfId="0" applyFont="1" applyFill="1" applyBorder="1" applyAlignment="1">
      <alignment horizontal="left" vertical="center" wrapText="1"/>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11" borderId="4" xfId="0" applyFont="1" applyFill="1" applyBorder="1" applyAlignment="1">
      <alignment horizontal="center" vertical="center"/>
    </xf>
    <xf numFmtId="0" fontId="4" fillId="10" borderId="2" xfId="0" applyFont="1" applyFill="1" applyBorder="1" applyAlignment="1">
      <alignment horizontal="center" vertical="center"/>
    </xf>
    <xf numFmtId="0" fontId="4" fillId="11" borderId="2" xfId="0" applyFont="1" applyFill="1" applyBorder="1" applyAlignment="1">
      <alignment horizontal="left" vertical="center" wrapText="1"/>
    </xf>
    <xf numFmtId="0" fontId="4" fillId="11" borderId="3" xfId="0" applyFont="1" applyFill="1" applyBorder="1" applyAlignment="1">
      <alignment horizontal="left" vertical="center" wrapText="1"/>
    </xf>
    <xf numFmtId="0" fontId="4" fillId="11" borderId="4" xfId="0" applyFont="1" applyFill="1" applyBorder="1" applyAlignment="1">
      <alignment horizontal="left" vertical="center" wrapText="1"/>
    </xf>
    <xf numFmtId="0" fontId="11" fillId="11" borderId="6" xfId="0" applyFont="1" applyFill="1" applyBorder="1" applyAlignment="1">
      <alignment horizontal="center" vertical="center"/>
    </xf>
    <xf numFmtId="0" fontId="11" fillId="11" borderId="0" xfId="0" applyFont="1" applyFill="1" applyBorder="1" applyAlignment="1">
      <alignment horizontal="center" vertical="center"/>
    </xf>
    <xf numFmtId="0" fontId="19" fillId="11" borderId="11" xfId="0" applyFont="1" applyFill="1" applyBorder="1" applyAlignment="1">
      <alignment horizontal="center" vertical="center"/>
    </xf>
    <xf numFmtId="0" fontId="1" fillId="10" borderId="2" xfId="0" applyFont="1" applyFill="1" applyBorder="1" applyAlignment="1">
      <alignment horizontal="left" vertical="center" wrapText="1"/>
    </xf>
    <xf numFmtId="0" fontId="1" fillId="10" borderId="3" xfId="0" applyFont="1" applyFill="1" applyBorder="1" applyAlignment="1">
      <alignment horizontal="left" vertical="center" wrapText="1"/>
    </xf>
    <xf numFmtId="0" fontId="1" fillId="10" borderId="4"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11" fillId="10" borderId="3" xfId="0" applyFont="1" applyFill="1" applyBorder="1" applyAlignment="1">
      <alignment horizontal="left" vertical="center" wrapText="1"/>
    </xf>
    <xf numFmtId="0" fontId="11" fillId="10" borderId="4" xfId="0" applyFont="1" applyFill="1" applyBorder="1" applyAlignment="1">
      <alignment horizontal="left" vertical="center" wrapText="1"/>
    </xf>
    <xf numFmtId="0" fontId="11" fillId="10" borderId="2" xfId="0" applyFont="1" applyFill="1" applyBorder="1" applyAlignment="1">
      <alignment horizontal="center" vertical="center" wrapText="1"/>
    </xf>
    <xf numFmtId="0" fontId="11" fillId="10" borderId="3"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9" fillId="11" borderId="4" xfId="0" applyFont="1" applyFill="1" applyBorder="1" applyAlignment="1">
      <alignment horizontal="center" vertical="center"/>
    </xf>
    <xf numFmtId="0" fontId="12" fillId="11" borderId="1" xfId="0" applyFont="1" applyFill="1" applyBorder="1" applyAlignment="1">
      <alignment horizontal="left" vertical="center" wrapText="1"/>
    </xf>
    <xf numFmtId="0" fontId="11" fillId="10" borderId="2" xfId="0" applyFont="1" applyFill="1" applyBorder="1" applyAlignment="1">
      <alignment horizontal="center" vertical="center"/>
    </xf>
    <xf numFmtId="0" fontId="11" fillId="10" borderId="3" xfId="0" applyFont="1" applyFill="1" applyBorder="1" applyAlignment="1">
      <alignment horizontal="center" vertical="center"/>
    </xf>
    <xf numFmtId="0" fontId="11" fillId="10" borderId="4" xfId="0" applyFont="1" applyFill="1" applyBorder="1" applyAlignment="1">
      <alignment horizontal="center" vertical="center"/>
    </xf>
    <xf numFmtId="0" fontId="7" fillId="9" borderId="13" xfId="0" applyFont="1" applyFill="1" applyBorder="1" applyAlignment="1">
      <alignment horizontal="left" vertical="center" wrapText="1"/>
    </xf>
    <xf numFmtId="0" fontId="7" fillId="9" borderId="14" xfId="0" applyFont="1" applyFill="1" applyBorder="1" applyAlignment="1">
      <alignment horizontal="left" vertical="center" wrapText="1"/>
    </xf>
    <xf numFmtId="0" fontId="7" fillId="9" borderId="15" xfId="0" applyFont="1" applyFill="1" applyBorder="1" applyAlignment="1">
      <alignment horizontal="left" vertical="center" wrapText="1"/>
    </xf>
    <xf numFmtId="0" fontId="1" fillId="11" borderId="2" xfId="0" applyFont="1" applyFill="1" applyBorder="1" applyAlignment="1">
      <alignment horizontal="center" vertical="center"/>
    </xf>
    <xf numFmtId="0" fontId="1" fillId="11" borderId="3" xfId="0" applyFont="1" applyFill="1" applyBorder="1" applyAlignment="1">
      <alignment horizontal="center" vertical="center"/>
    </xf>
    <xf numFmtId="0" fontId="1" fillId="11" borderId="4" xfId="0" applyFont="1" applyFill="1" applyBorder="1" applyAlignment="1">
      <alignment horizontal="center" vertical="center"/>
    </xf>
    <xf numFmtId="0" fontId="4" fillId="10" borderId="2" xfId="0" applyFont="1" applyFill="1" applyBorder="1" applyAlignment="1">
      <alignment horizontal="left" vertical="center" wrapText="1"/>
    </xf>
    <xf numFmtId="0" fontId="4" fillId="10" borderId="3" xfId="0" applyFont="1" applyFill="1" applyBorder="1" applyAlignment="1">
      <alignment horizontal="left" vertical="center" wrapText="1"/>
    </xf>
    <xf numFmtId="0" fontId="4" fillId="10" borderId="4"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0" fontId="7" fillId="10" borderId="13" xfId="0" applyFont="1" applyFill="1" applyBorder="1" applyAlignment="1">
      <alignment horizontal="left" vertical="center" wrapText="1"/>
    </xf>
    <xf numFmtId="0" fontId="7" fillId="10" borderId="14" xfId="0" applyFont="1" applyFill="1" applyBorder="1" applyAlignment="1">
      <alignment horizontal="left" vertical="center" wrapText="1"/>
    </xf>
    <xf numFmtId="0" fontId="7" fillId="10" borderId="15"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1" fillId="10" borderId="2" xfId="0" applyFont="1" applyFill="1" applyBorder="1" applyAlignment="1">
      <alignment vertical="center" wrapText="1"/>
    </xf>
    <xf numFmtId="0" fontId="1" fillId="10" borderId="3" xfId="0" applyFont="1" applyFill="1" applyBorder="1" applyAlignment="1">
      <alignment vertical="center" wrapText="1"/>
    </xf>
    <xf numFmtId="0" fontId="1" fillId="10" borderId="4" xfId="0" applyFont="1" applyFill="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8" fillId="4" borderId="2"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1" xfId="0" applyFont="1" applyFill="1" applyBorder="1" applyAlignment="1">
      <alignment vertical="center"/>
    </xf>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164" fontId="1" fillId="5" borderId="1" xfId="0" applyNumberFormat="1"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xf numFmtId="0" fontId="0" fillId="0" borderId="0" xfId="0" applyAlignment="1"/>
    <xf numFmtId="0" fontId="1" fillId="2" borderId="1" xfId="0" applyFont="1" applyFill="1" applyBorder="1" applyAlignment="1">
      <alignment vertical="center" wrapText="1"/>
    </xf>
    <xf numFmtId="0" fontId="4" fillId="2" borderId="1" xfId="0" applyFont="1" applyFill="1" applyBorder="1" applyAlignment="1">
      <alignment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vertical="center" wrapText="1"/>
    </xf>
    <xf numFmtId="0" fontId="1" fillId="2" borderId="13" xfId="0"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13"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7" fillId="5" borderId="1" xfId="0" applyFont="1" applyFill="1" applyBorder="1" applyAlignment="1">
      <alignment horizontal="left" vertical="center" wrapText="1"/>
    </xf>
    <xf numFmtId="0" fontId="1" fillId="5" borderId="1" xfId="0" applyFont="1" applyFill="1" applyBorder="1" applyAlignment="1">
      <alignmen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xf>
    <xf numFmtId="0" fontId="0" fillId="5" borderId="3" xfId="0" applyFill="1" applyBorder="1" applyAlignment="1">
      <alignment horizontal="center" vertical="center" wrapText="1"/>
    </xf>
    <xf numFmtId="0" fontId="0" fillId="5" borderId="4" xfId="0" applyFill="1" applyBorder="1" applyAlignment="1">
      <alignment horizontal="center" vertical="center" wrapText="1"/>
    </xf>
    <xf numFmtId="49" fontId="1" fillId="5" borderId="2" xfId="0" applyNumberFormat="1" applyFont="1" applyFill="1" applyBorder="1" applyAlignment="1">
      <alignment horizontal="center" vertical="center" wrapText="1"/>
    </xf>
    <xf numFmtId="49" fontId="1" fillId="5" borderId="3" xfId="0" applyNumberFormat="1" applyFont="1" applyFill="1" applyBorder="1" applyAlignment="1">
      <alignment horizontal="center" vertical="center" wrapText="1"/>
    </xf>
    <xf numFmtId="49" fontId="1" fillId="5" borderId="4" xfId="0" applyNumberFormat="1" applyFont="1" applyFill="1" applyBorder="1" applyAlignment="1">
      <alignment horizontal="center" vertical="center" wrapText="1"/>
    </xf>
    <xf numFmtId="49" fontId="11" fillId="5" borderId="2" xfId="0" applyNumberFormat="1" applyFont="1" applyFill="1" applyBorder="1" applyAlignment="1">
      <alignment horizontal="center" vertical="center" wrapText="1"/>
    </xf>
    <xf numFmtId="49" fontId="11" fillId="5" borderId="3" xfId="0" applyNumberFormat="1" applyFont="1" applyFill="1" applyBorder="1" applyAlignment="1">
      <alignment horizontal="center" vertical="center" wrapText="1"/>
    </xf>
    <xf numFmtId="49" fontId="11" fillId="5" borderId="4" xfId="0" applyNumberFormat="1" applyFont="1" applyFill="1" applyBorder="1" applyAlignment="1">
      <alignment horizontal="center" vertical="center" wrapText="1"/>
    </xf>
    <xf numFmtId="49" fontId="11" fillId="5" borderId="2" xfId="0" applyNumberFormat="1" applyFont="1" applyFill="1" applyBorder="1" applyAlignment="1">
      <alignment horizontal="left" vertical="center" wrapText="1"/>
    </xf>
    <xf numFmtId="49" fontId="11" fillId="5" borderId="3" xfId="0" applyNumberFormat="1" applyFont="1" applyFill="1" applyBorder="1" applyAlignment="1">
      <alignment horizontal="left" vertical="center" wrapText="1"/>
    </xf>
    <xf numFmtId="49" fontId="11" fillId="5" borderId="4" xfId="0" applyNumberFormat="1" applyFont="1" applyFill="1" applyBorder="1" applyAlignment="1">
      <alignment horizontal="left" vertical="center" wrapText="1"/>
    </xf>
    <xf numFmtId="0" fontId="9"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0" fontId="11" fillId="6" borderId="1" xfId="0" applyFont="1" applyFill="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left" vertical="center"/>
    </xf>
    <xf numFmtId="0" fontId="1" fillId="3" borderId="5" xfId="0" applyFont="1" applyFill="1" applyBorder="1" applyAlignment="1">
      <alignment horizontal="left"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3" borderId="8" xfId="0" applyFont="1" applyFill="1" applyBorder="1" applyAlignment="1">
      <alignment horizontal="left" vertical="center"/>
    </xf>
    <xf numFmtId="0" fontId="1" fillId="3" borderId="0" xfId="0" applyFont="1" applyFill="1" applyBorder="1" applyAlignment="1">
      <alignment horizontal="left" vertical="center"/>
    </xf>
    <xf numFmtId="0" fontId="1" fillId="3" borderId="9" xfId="0" applyFont="1" applyFill="1" applyBorder="1" applyAlignment="1">
      <alignment horizontal="left" vertical="center"/>
    </xf>
    <xf numFmtId="0" fontId="1" fillId="3" borderId="10" xfId="0" applyFont="1" applyFill="1" applyBorder="1" applyAlignment="1">
      <alignment horizontal="left" vertical="center"/>
    </xf>
    <xf numFmtId="0" fontId="1" fillId="3" borderId="11" xfId="0" applyFont="1" applyFill="1" applyBorder="1" applyAlignment="1">
      <alignment horizontal="left" vertical="center"/>
    </xf>
    <xf numFmtId="0" fontId="1" fillId="3" borderId="12" xfId="0" applyFont="1" applyFill="1" applyBorder="1" applyAlignment="1">
      <alignment horizontal="left" vertical="center"/>
    </xf>
    <xf numFmtId="0" fontId="11" fillId="6" borderId="5" xfId="0" applyFont="1" applyFill="1" applyBorder="1" applyAlignment="1">
      <alignment horizontal="left" vertical="center"/>
    </xf>
    <xf numFmtId="0" fontId="11" fillId="6" borderId="6" xfId="0" applyFont="1" applyFill="1" applyBorder="1" applyAlignment="1">
      <alignment horizontal="left" vertical="center"/>
    </xf>
    <xf numFmtId="0" fontId="11" fillId="6" borderId="7" xfId="0" applyFont="1" applyFill="1" applyBorder="1" applyAlignment="1">
      <alignment horizontal="left" vertical="center"/>
    </xf>
    <xf numFmtId="0" fontId="11" fillId="6" borderId="8" xfId="0" applyFont="1" applyFill="1" applyBorder="1" applyAlignment="1">
      <alignment horizontal="left" vertical="center"/>
    </xf>
    <xf numFmtId="0" fontId="11" fillId="6" borderId="0" xfId="0" applyFont="1" applyFill="1" applyBorder="1" applyAlignment="1">
      <alignment horizontal="left" vertical="center"/>
    </xf>
    <xf numFmtId="0" fontId="11" fillId="6" borderId="9" xfId="0" applyFont="1" applyFill="1" applyBorder="1" applyAlignment="1">
      <alignment horizontal="left" vertical="center"/>
    </xf>
    <xf numFmtId="0" fontId="11" fillId="6" borderId="10" xfId="0" applyFont="1" applyFill="1" applyBorder="1" applyAlignment="1">
      <alignment horizontal="left" vertical="center"/>
    </xf>
    <xf numFmtId="0" fontId="11" fillId="6" borderId="11" xfId="0" applyFont="1" applyFill="1" applyBorder="1" applyAlignment="1">
      <alignment horizontal="left" vertical="center"/>
    </xf>
    <xf numFmtId="0" fontId="11" fillId="6" borderId="12" xfId="0" applyFont="1" applyFill="1" applyBorder="1" applyAlignment="1">
      <alignment horizontal="left" vertical="center"/>
    </xf>
    <xf numFmtId="0" fontId="7" fillId="3" borderId="1" xfId="0" applyFont="1" applyFill="1" applyBorder="1" applyAlignment="1">
      <alignment horizontal="left" vertical="center" wrapText="1"/>
    </xf>
    <xf numFmtId="0" fontId="4" fillId="3" borderId="1" xfId="0" applyFont="1" applyFill="1" applyBorder="1" applyAlignment="1">
      <alignment vertical="center"/>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9" fillId="4" borderId="13" xfId="0" applyFont="1" applyFill="1" applyBorder="1" applyAlignment="1">
      <alignment horizontal="left" vertical="center" wrapText="1"/>
    </xf>
    <xf numFmtId="0" fontId="13" fillId="4" borderId="14" xfId="0" applyFont="1" applyFill="1" applyBorder="1" applyAlignment="1">
      <alignment horizontal="left" vertical="center"/>
    </xf>
    <xf numFmtId="0" fontId="13" fillId="4" borderId="15" xfId="0" applyFont="1" applyFill="1" applyBorder="1" applyAlignment="1">
      <alignment horizontal="left" vertical="center"/>
    </xf>
    <xf numFmtId="0" fontId="14" fillId="3" borderId="1" xfId="0" applyFont="1" applyFill="1" applyBorder="1" applyAlignment="1">
      <alignment horizontal="left" vertical="center" wrapText="1"/>
    </xf>
    <xf numFmtId="0" fontId="11" fillId="12" borderId="1" xfId="0" applyFont="1" applyFill="1" applyBorder="1" applyAlignment="1">
      <alignment horizontal="center" vertical="center" wrapText="1"/>
    </xf>
    <xf numFmtId="0" fontId="18" fillId="4" borderId="2"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8" fillId="4" borderId="4" xfId="0" applyFont="1" applyFill="1" applyBorder="1" applyAlignment="1">
      <alignment horizontal="left" vertical="center" wrapText="1"/>
    </xf>
    <xf numFmtId="0" fontId="1" fillId="3" borderId="1" xfId="0" applyFont="1" applyFill="1" applyBorder="1" applyAlignment="1">
      <alignment vertical="center"/>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4" borderId="4" xfId="0" applyFont="1" applyFill="1" applyBorder="1" applyAlignment="1">
      <alignment horizontal="center" vertical="center"/>
    </xf>
    <xf numFmtId="0" fontId="1" fillId="13" borderId="1" xfId="0" applyFont="1" applyFill="1" applyBorder="1" applyAlignment="1">
      <alignment horizontal="center" vertical="center" wrapText="1"/>
    </xf>
    <xf numFmtId="0" fontId="1" fillId="13" borderId="1" xfId="0" applyFont="1" applyFill="1" applyBorder="1" applyAlignment="1">
      <alignment horizontal="left" vertical="center" wrapText="1"/>
    </xf>
    <xf numFmtId="0" fontId="1" fillId="13" borderId="1" xfId="0" applyFont="1" applyFill="1" applyBorder="1" applyAlignment="1">
      <alignment horizontal="center" vertical="center"/>
    </xf>
    <xf numFmtId="4" fontId="1" fillId="13" borderId="1" xfId="0" applyNumberFormat="1" applyFont="1" applyFill="1" applyBorder="1" applyAlignment="1">
      <alignment horizontal="center" vertical="center"/>
    </xf>
    <xf numFmtId="0" fontId="7" fillId="13" borderId="1" xfId="0" applyFont="1" applyFill="1" applyBorder="1" applyAlignment="1">
      <alignment horizontal="center" vertical="center" wrapText="1"/>
    </xf>
    <xf numFmtId="0" fontId="7" fillId="13" borderId="1" xfId="0" applyFont="1" applyFill="1" applyBorder="1" applyAlignment="1">
      <alignment horizontal="left" vertical="center" wrapText="1"/>
    </xf>
    <xf numFmtId="0" fontId="7" fillId="13" borderId="1" xfId="0" applyFont="1" applyFill="1" applyBorder="1" applyAlignment="1">
      <alignment horizontal="center" vertical="center"/>
    </xf>
    <xf numFmtId="4" fontId="7" fillId="13" borderId="1" xfId="0" applyNumberFormat="1" applyFont="1" applyFill="1" applyBorder="1" applyAlignment="1">
      <alignment horizontal="center" vertical="center"/>
    </xf>
    <xf numFmtId="0" fontId="5" fillId="13" borderId="1" xfId="0" applyFont="1" applyFill="1" applyBorder="1" applyAlignment="1">
      <alignment horizontal="center" vertical="center" wrapText="1"/>
    </xf>
    <xf numFmtId="0" fontId="5" fillId="13" borderId="1" xfId="0" applyFont="1" applyFill="1" applyBorder="1" applyAlignment="1">
      <alignment horizontal="left" vertical="center" wrapText="1"/>
    </xf>
    <xf numFmtId="0" fontId="5" fillId="13" borderId="1" xfId="0" applyFont="1" applyFill="1" applyBorder="1" applyAlignment="1">
      <alignment horizontal="center" vertical="center"/>
    </xf>
    <xf numFmtId="0" fontId="5" fillId="13" borderId="1" xfId="0" applyFont="1" applyFill="1" applyBorder="1" applyAlignment="1">
      <alignment vertical="center" wrapText="1"/>
    </xf>
    <xf numFmtId="4" fontId="5" fillId="13" borderId="1" xfId="0" applyNumberFormat="1" applyFont="1" applyFill="1" applyBorder="1" applyAlignment="1">
      <alignment horizontal="center" vertical="center"/>
    </xf>
    <xf numFmtId="0" fontId="1" fillId="13" borderId="2" xfId="0" applyFont="1" applyFill="1" applyBorder="1" applyAlignment="1">
      <alignment horizontal="center" vertical="center" wrapText="1"/>
    </xf>
    <xf numFmtId="0" fontId="14" fillId="13" borderId="2" xfId="0" applyFont="1" applyFill="1" applyBorder="1" applyAlignment="1">
      <alignment horizontal="left" vertical="center" wrapText="1"/>
    </xf>
    <xf numFmtId="0" fontId="1" fillId="13" borderId="1" xfId="0" applyFont="1" applyFill="1" applyBorder="1" applyAlignment="1">
      <alignment vertical="center" wrapText="1"/>
    </xf>
    <xf numFmtId="4" fontId="1" fillId="13" borderId="1" xfId="0" applyNumberFormat="1"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14" fillId="13" borderId="3" xfId="0" applyFont="1" applyFill="1" applyBorder="1" applyAlignment="1">
      <alignment horizontal="left" vertical="center" wrapText="1"/>
    </xf>
    <xf numFmtId="0" fontId="1" fillId="13" borderId="4" xfId="0" applyFont="1" applyFill="1" applyBorder="1" applyAlignment="1">
      <alignment horizontal="center" vertical="center" wrapText="1"/>
    </xf>
    <xf numFmtId="0" fontId="14" fillId="13" borderId="4" xfId="0" applyFont="1" applyFill="1" applyBorder="1" applyAlignment="1">
      <alignment horizontal="left" vertical="center" wrapText="1"/>
    </xf>
    <xf numFmtId="0" fontId="1" fillId="13" borderId="2" xfId="0" applyFont="1" applyFill="1" applyBorder="1" applyAlignment="1">
      <alignment horizontal="left" vertical="center" wrapText="1"/>
    </xf>
    <xf numFmtId="0" fontId="1" fillId="13" borderId="3" xfId="0" applyFont="1" applyFill="1" applyBorder="1" applyAlignment="1">
      <alignment horizontal="left" vertical="center" wrapText="1"/>
    </xf>
    <xf numFmtId="4" fontId="1" fillId="13" borderId="1" xfId="0" applyNumberFormat="1" applyFont="1" applyFill="1" applyBorder="1" applyAlignment="1">
      <alignment horizontal="center" vertical="top" wrapText="1"/>
    </xf>
    <xf numFmtId="0" fontId="1" fillId="13" borderId="4" xfId="0" applyFont="1" applyFill="1" applyBorder="1" applyAlignment="1">
      <alignment horizontal="left" vertical="center" wrapText="1"/>
    </xf>
    <xf numFmtId="4" fontId="11" fillId="13" borderId="1" xfId="0" applyNumberFormat="1" applyFont="1" applyFill="1" applyBorder="1" applyAlignment="1">
      <alignment horizontal="center" vertical="top" wrapText="1"/>
    </xf>
    <xf numFmtId="4" fontId="1" fillId="13" borderId="1" xfId="0" applyNumberFormat="1" applyFont="1" applyFill="1" applyBorder="1" applyAlignment="1">
      <alignment horizontal="center" vertical="center" wrapText="1"/>
    </xf>
    <xf numFmtId="49" fontId="1" fillId="13" borderId="2" xfId="0" applyNumberFormat="1" applyFont="1" applyFill="1" applyBorder="1" applyAlignment="1">
      <alignment horizontal="center" vertical="center" wrapText="1"/>
    </xf>
    <xf numFmtId="49" fontId="1" fillId="13" borderId="3" xfId="0" applyNumberFormat="1" applyFont="1" applyFill="1" applyBorder="1" applyAlignment="1">
      <alignment horizontal="center" vertical="center" wrapText="1"/>
    </xf>
    <xf numFmtId="49" fontId="1" fillId="13" borderId="4" xfId="0" applyNumberFormat="1" applyFont="1" applyFill="1" applyBorder="1" applyAlignment="1">
      <alignment horizontal="center" vertical="center" wrapText="1"/>
    </xf>
    <xf numFmtId="0" fontId="1" fillId="13" borderId="1" xfId="0" applyFont="1" applyFill="1" applyBorder="1" applyAlignment="1">
      <alignment horizontal="center" vertical="center"/>
    </xf>
    <xf numFmtId="0" fontId="1" fillId="13" borderId="1" xfId="0"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colors>
    <mruColors>
      <color rgb="FF9068A8"/>
      <color rgb="FF9975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X466"/>
  <sheetViews>
    <sheetView tabSelected="1" zoomScaleSheetLayoutView="100" workbookViewId="0">
      <pane ySplit="10" topLeftCell="A45" activePane="bottomLeft" state="frozen"/>
      <selection pane="bottomLeft" activeCell="Y5" sqref="A5:XFD49"/>
    </sheetView>
  </sheetViews>
  <sheetFormatPr defaultRowHeight="15"/>
  <cols>
    <col min="1" max="1" width="7.85546875" customWidth="1"/>
    <col min="2" max="2" width="32.42578125" customWidth="1"/>
    <col min="3" max="4" width="10.7109375" bestFit="1" customWidth="1"/>
    <col min="5" max="5" width="14.5703125" customWidth="1"/>
    <col min="6" max="6" width="21.85546875" customWidth="1"/>
    <col min="7" max="8" width="13.140625" customWidth="1"/>
    <col min="9" max="9" width="12.28515625" customWidth="1"/>
    <col min="10" max="14" width="12.7109375" customWidth="1"/>
    <col min="15" max="15" width="12.85546875" customWidth="1"/>
  </cols>
  <sheetData>
    <row r="1" spans="1:24" ht="23.45" customHeight="1">
      <c r="M1" s="166" t="s">
        <v>178</v>
      </c>
      <c r="N1" s="167"/>
      <c r="O1" s="167"/>
      <c r="P1" s="167"/>
      <c r="Q1" s="167"/>
      <c r="R1" s="167"/>
      <c r="S1" s="167"/>
      <c r="T1" s="167"/>
      <c r="U1" s="167"/>
      <c r="V1" s="167"/>
      <c r="W1" s="167"/>
      <c r="X1" s="168"/>
    </row>
    <row r="2" spans="1:24" ht="82.15" customHeight="1">
      <c r="L2" s="6"/>
      <c r="M2" s="166" t="s">
        <v>92</v>
      </c>
      <c r="N2" s="166"/>
      <c r="O2" s="166"/>
      <c r="P2" s="166"/>
      <c r="Q2" s="166"/>
      <c r="R2" s="166"/>
      <c r="S2" s="166"/>
      <c r="T2" s="166"/>
      <c r="U2" s="166"/>
      <c r="V2" s="166"/>
      <c r="W2" s="166"/>
      <c r="X2" s="169"/>
    </row>
    <row r="3" spans="1:24" ht="28.15" customHeight="1">
      <c r="A3" s="292" t="s">
        <v>21</v>
      </c>
      <c r="B3" s="292"/>
      <c r="C3" s="292"/>
      <c r="D3" s="292"/>
      <c r="E3" s="292"/>
      <c r="F3" s="292"/>
      <c r="G3" s="292"/>
      <c r="H3" s="292"/>
      <c r="I3" s="292"/>
      <c r="J3" s="292"/>
      <c r="K3" s="292"/>
      <c r="L3" s="292"/>
      <c r="M3" s="292"/>
      <c r="N3" s="292"/>
      <c r="O3" s="293"/>
      <c r="P3" s="293"/>
      <c r="Q3" s="293"/>
      <c r="R3" s="293"/>
      <c r="S3" s="293"/>
      <c r="T3" s="293"/>
      <c r="U3" s="293"/>
      <c r="V3" s="293"/>
      <c r="W3" s="294"/>
      <c r="X3" s="294"/>
    </row>
    <row r="5" spans="1:24" ht="24.6" customHeight="1">
      <c r="A5" s="295" t="s">
        <v>83</v>
      </c>
      <c r="B5" s="303" t="s">
        <v>36</v>
      </c>
      <c r="C5" s="289" t="s">
        <v>37</v>
      </c>
      <c r="D5" s="290"/>
      <c r="E5" s="295" t="s">
        <v>39</v>
      </c>
      <c r="F5" s="290" t="s">
        <v>41</v>
      </c>
      <c r="G5" s="290"/>
      <c r="H5" s="290"/>
      <c r="I5" s="290"/>
      <c r="J5" s="290"/>
      <c r="K5" s="290"/>
      <c r="L5" s="290"/>
      <c r="M5" s="290"/>
      <c r="N5" s="290"/>
      <c r="O5" s="306" t="s">
        <v>44</v>
      </c>
      <c r="P5" s="307"/>
      <c r="Q5" s="307"/>
      <c r="R5" s="307"/>
      <c r="S5" s="307"/>
      <c r="T5" s="307"/>
      <c r="U5" s="307"/>
      <c r="V5" s="307"/>
      <c r="W5" s="307"/>
      <c r="X5" s="307"/>
    </row>
    <row r="6" spans="1:24">
      <c r="A6" s="296"/>
      <c r="B6" s="304"/>
      <c r="C6" s="295" t="s">
        <v>38</v>
      </c>
      <c r="D6" s="295" t="s">
        <v>58</v>
      </c>
      <c r="E6" s="295"/>
      <c r="F6" s="295" t="s">
        <v>40</v>
      </c>
      <c r="G6" s="290" t="s">
        <v>62</v>
      </c>
      <c r="H6" s="298"/>
      <c r="I6" s="298"/>
      <c r="J6" s="298"/>
      <c r="K6" s="298"/>
      <c r="L6" s="298"/>
      <c r="M6" s="298"/>
      <c r="N6" s="298"/>
      <c r="O6" s="295" t="s">
        <v>45</v>
      </c>
      <c r="P6" s="299" t="s">
        <v>46</v>
      </c>
      <c r="Q6" s="308" t="s">
        <v>47</v>
      </c>
      <c r="R6" s="307"/>
      <c r="S6" s="307"/>
      <c r="T6" s="307"/>
      <c r="U6" s="307"/>
      <c r="V6" s="307"/>
      <c r="W6" s="307"/>
      <c r="X6" s="307"/>
    </row>
    <row r="7" spans="1:24">
      <c r="A7" s="296"/>
      <c r="B7" s="304"/>
      <c r="C7" s="295"/>
      <c r="D7" s="295"/>
      <c r="E7" s="295"/>
      <c r="F7" s="295"/>
      <c r="G7" s="1"/>
      <c r="H7" s="4"/>
      <c r="I7" s="4"/>
      <c r="J7" s="4"/>
      <c r="K7" s="4"/>
      <c r="L7" s="4"/>
      <c r="M7" s="4"/>
      <c r="N7" s="4"/>
      <c r="O7" s="295"/>
      <c r="P7" s="300"/>
      <c r="Q7" s="5"/>
      <c r="R7" s="4"/>
      <c r="S7" s="4"/>
      <c r="T7" s="4"/>
      <c r="U7" s="4"/>
      <c r="V7" s="4"/>
      <c r="W7" s="4"/>
      <c r="X7" s="4"/>
    </row>
    <row r="8" spans="1:24" ht="23.25" customHeight="1">
      <c r="A8" s="296"/>
      <c r="B8" s="304"/>
      <c r="C8" s="305"/>
      <c r="D8" s="305"/>
      <c r="E8" s="296"/>
      <c r="F8" s="296"/>
      <c r="G8" s="295" t="s">
        <v>42</v>
      </c>
      <c r="H8" s="289" t="s">
        <v>43</v>
      </c>
      <c r="I8" s="298"/>
      <c r="J8" s="298"/>
      <c r="K8" s="298"/>
      <c r="L8" s="298"/>
      <c r="M8" s="298"/>
      <c r="N8" s="298"/>
      <c r="O8" s="296"/>
      <c r="P8" s="301"/>
      <c r="Q8" s="287" t="s">
        <v>42</v>
      </c>
      <c r="R8" s="289" t="s">
        <v>43</v>
      </c>
      <c r="S8" s="290"/>
      <c r="T8" s="290"/>
      <c r="U8" s="290"/>
      <c r="V8" s="290"/>
      <c r="W8" s="290"/>
      <c r="X8" s="290"/>
    </row>
    <row r="9" spans="1:24" ht="23.25" customHeight="1">
      <c r="A9" s="296"/>
      <c r="B9" s="304"/>
      <c r="C9" s="305"/>
      <c r="D9" s="305"/>
      <c r="E9" s="296"/>
      <c r="F9" s="296"/>
      <c r="G9" s="297"/>
      <c r="H9" s="1">
        <v>2020</v>
      </c>
      <c r="I9" s="1">
        <v>2021</v>
      </c>
      <c r="J9" s="1">
        <v>2022</v>
      </c>
      <c r="K9" s="1">
        <v>2023</v>
      </c>
      <c r="L9" s="1">
        <v>2024</v>
      </c>
      <c r="M9" s="1">
        <v>2025</v>
      </c>
      <c r="N9" s="1">
        <v>2026</v>
      </c>
      <c r="O9" s="296"/>
      <c r="P9" s="302"/>
      <c r="Q9" s="288"/>
      <c r="R9" s="2">
        <v>2020</v>
      </c>
      <c r="S9" s="2">
        <v>2021</v>
      </c>
      <c r="T9" s="2">
        <v>2022</v>
      </c>
      <c r="U9" s="2">
        <v>2023</v>
      </c>
      <c r="V9" s="2">
        <v>2024</v>
      </c>
      <c r="W9" s="2">
        <v>2025</v>
      </c>
      <c r="X9" s="2">
        <v>2026</v>
      </c>
    </row>
    <row r="10" spans="1:24">
      <c r="A10" s="3">
        <v>1</v>
      </c>
      <c r="B10" s="3">
        <v>2</v>
      </c>
      <c r="C10" s="3">
        <v>3</v>
      </c>
      <c r="D10" s="3">
        <v>4</v>
      </c>
      <c r="E10" s="3">
        <v>5</v>
      </c>
      <c r="F10" s="3">
        <v>6</v>
      </c>
      <c r="G10" s="3">
        <v>7</v>
      </c>
      <c r="H10" s="3">
        <v>8</v>
      </c>
      <c r="I10" s="3">
        <v>9</v>
      </c>
      <c r="J10" s="3">
        <v>10</v>
      </c>
      <c r="K10" s="3">
        <v>11</v>
      </c>
      <c r="L10" s="3">
        <v>12</v>
      </c>
      <c r="M10" s="3">
        <v>13</v>
      </c>
      <c r="N10" s="3">
        <v>14</v>
      </c>
      <c r="O10" s="3">
        <v>16</v>
      </c>
      <c r="P10" s="3">
        <v>17</v>
      </c>
      <c r="Q10" s="3">
        <v>18</v>
      </c>
      <c r="R10" s="3">
        <v>19</v>
      </c>
      <c r="S10" s="3">
        <v>20</v>
      </c>
      <c r="T10" s="3">
        <v>21</v>
      </c>
      <c r="U10" s="3">
        <v>22</v>
      </c>
      <c r="V10" s="3">
        <v>23</v>
      </c>
      <c r="W10" s="3">
        <v>24</v>
      </c>
      <c r="X10" s="3">
        <v>25</v>
      </c>
    </row>
    <row r="11" spans="1:24" ht="159.6" customHeight="1">
      <c r="A11" s="376">
        <v>1</v>
      </c>
      <c r="B11" s="377" t="s">
        <v>32</v>
      </c>
      <c r="C11" s="378">
        <v>2020</v>
      </c>
      <c r="D11" s="378">
        <v>2026</v>
      </c>
      <c r="E11" s="378" t="s">
        <v>48</v>
      </c>
      <c r="F11" s="378" t="s">
        <v>224</v>
      </c>
      <c r="G11" s="379" t="s">
        <v>48</v>
      </c>
      <c r="H11" s="379" t="s">
        <v>48</v>
      </c>
      <c r="I11" s="379" t="s">
        <v>48</v>
      </c>
      <c r="J11" s="379" t="s">
        <v>48</v>
      </c>
      <c r="K11" s="379" t="s">
        <v>48</v>
      </c>
      <c r="L11" s="379" t="s">
        <v>48</v>
      </c>
      <c r="M11" s="379" t="s">
        <v>48</v>
      </c>
      <c r="N11" s="379" t="s">
        <v>48</v>
      </c>
      <c r="O11" s="378" t="s">
        <v>48</v>
      </c>
      <c r="P11" s="378" t="s">
        <v>48</v>
      </c>
      <c r="Q11" s="378" t="s">
        <v>48</v>
      </c>
      <c r="R11" s="378" t="s">
        <v>48</v>
      </c>
      <c r="S11" s="378" t="s">
        <v>48</v>
      </c>
      <c r="T11" s="378" t="s">
        <v>48</v>
      </c>
      <c r="U11" s="378" t="s">
        <v>48</v>
      </c>
      <c r="V11" s="378" t="s">
        <v>48</v>
      </c>
      <c r="W11" s="378" t="s">
        <v>48</v>
      </c>
      <c r="X11" s="378" t="s">
        <v>48</v>
      </c>
    </row>
    <row r="12" spans="1:24" ht="34.5" customHeight="1">
      <c r="A12" s="380">
        <v>2</v>
      </c>
      <c r="B12" s="381" t="s">
        <v>33</v>
      </c>
      <c r="C12" s="381"/>
      <c r="D12" s="381"/>
      <c r="E12" s="382" t="s">
        <v>48</v>
      </c>
      <c r="F12" s="382" t="s">
        <v>48</v>
      </c>
      <c r="G12" s="383" t="s">
        <v>48</v>
      </c>
      <c r="H12" s="383" t="s">
        <v>48</v>
      </c>
      <c r="I12" s="383" t="s">
        <v>48</v>
      </c>
      <c r="J12" s="383" t="s">
        <v>48</v>
      </c>
      <c r="K12" s="383" t="s">
        <v>48</v>
      </c>
      <c r="L12" s="383" t="s">
        <v>48</v>
      </c>
      <c r="M12" s="383" t="s">
        <v>48</v>
      </c>
      <c r="N12" s="379" t="s">
        <v>48</v>
      </c>
      <c r="O12" s="382" t="s">
        <v>48</v>
      </c>
      <c r="P12" s="382" t="s">
        <v>48</v>
      </c>
      <c r="Q12" s="382" t="s">
        <v>48</v>
      </c>
      <c r="R12" s="382" t="s">
        <v>48</v>
      </c>
      <c r="S12" s="382" t="s">
        <v>48</v>
      </c>
      <c r="T12" s="382" t="s">
        <v>48</v>
      </c>
      <c r="U12" s="382" t="s">
        <v>48</v>
      </c>
      <c r="V12" s="382" t="s">
        <v>48</v>
      </c>
      <c r="W12" s="382" t="s">
        <v>48</v>
      </c>
      <c r="X12" s="382" t="s">
        <v>48</v>
      </c>
    </row>
    <row r="13" spans="1:24" ht="94.15" customHeight="1">
      <c r="A13" s="384">
        <v>3</v>
      </c>
      <c r="B13" s="385" t="s">
        <v>109</v>
      </c>
      <c r="C13" s="386">
        <v>2020</v>
      </c>
      <c r="D13" s="386">
        <v>2026</v>
      </c>
      <c r="E13" s="387" t="s">
        <v>22</v>
      </c>
      <c r="F13" s="386" t="s">
        <v>48</v>
      </c>
      <c r="G13" s="388" t="s">
        <v>48</v>
      </c>
      <c r="H13" s="388" t="s">
        <v>48</v>
      </c>
      <c r="I13" s="388" t="s">
        <v>48</v>
      </c>
      <c r="J13" s="388" t="s">
        <v>48</v>
      </c>
      <c r="K13" s="388" t="s">
        <v>48</v>
      </c>
      <c r="L13" s="388" t="s">
        <v>48</v>
      </c>
      <c r="M13" s="388" t="s">
        <v>48</v>
      </c>
      <c r="N13" s="379" t="s">
        <v>48</v>
      </c>
      <c r="O13" s="386" t="s">
        <v>48</v>
      </c>
      <c r="P13" s="386" t="s">
        <v>48</v>
      </c>
      <c r="Q13" s="386" t="s">
        <v>48</v>
      </c>
      <c r="R13" s="386" t="s">
        <v>48</v>
      </c>
      <c r="S13" s="386" t="s">
        <v>48</v>
      </c>
      <c r="T13" s="386" t="s">
        <v>48</v>
      </c>
      <c r="U13" s="386" t="s">
        <v>48</v>
      </c>
      <c r="V13" s="386" t="s">
        <v>48</v>
      </c>
      <c r="W13" s="386" t="s">
        <v>48</v>
      </c>
      <c r="X13" s="386" t="s">
        <v>48</v>
      </c>
    </row>
    <row r="14" spans="1:24" ht="55.9" customHeight="1">
      <c r="A14" s="389">
        <v>4</v>
      </c>
      <c r="B14" s="390" t="s">
        <v>197</v>
      </c>
      <c r="C14" s="389">
        <v>2020</v>
      </c>
      <c r="D14" s="389">
        <v>2026</v>
      </c>
      <c r="E14" s="389" t="s">
        <v>94</v>
      </c>
      <c r="F14" s="391" t="s">
        <v>49</v>
      </c>
      <c r="G14" s="392">
        <f t="shared" ref="G14:G43" si="0">H14+I14+J14+K14+L14+M14+N14</f>
        <v>534967709.20000005</v>
      </c>
      <c r="H14" s="392">
        <f>H15+H16</f>
        <v>55193597.75</v>
      </c>
      <c r="I14" s="392">
        <f t="shared" ref="I14:N14" si="1">I15+I16</f>
        <v>106493497.38000001</v>
      </c>
      <c r="J14" s="392">
        <f t="shared" si="1"/>
        <v>164089621.88</v>
      </c>
      <c r="K14" s="392">
        <f t="shared" si="1"/>
        <v>70860172.420000002</v>
      </c>
      <c r="L14" s="392">
        <f t="shared" si="1"/>
        <v>59979492.43</v>
      </c>
      <c r="M14" s="392">
        <f t="shared" si="1"/>
        <v>39175663.670000002</v>
      </c>
      <c r="N14" s="392">
        <f t="shared" si="1"/>
        <v>39175663.670000002</v>
      </c>
      <c r="O14" s="389" t="s">
        <v>48</v>
      </c>
      <c r="P14" s="389" t="s">
        <v>48</v>
      </c>
      <c r="Q14" s="389" t="s">
        <v>48</v>
      </c>
      <c r="R14" s="389" t="s">
        <v>48</v>
      </c>
      <c r="S14" s="389" t="s">
        <v>48</v>
      </c>
      <c r="T14" s="389" t="s">
        <v>48</v>
      </c>
      <c r="U14" s="393" t="s">
        <v>48</v>
      </c>
      <c r="V14" s="393" t="s">
        <v>48</v>
      </c>
      <c r="W14" s="393" t="s">
        <v>48</v>
      </c>
      <c r="X14" s="393" t="s">
        <v>48</v>
      </c>
    </row>
    <row r="15" spans="1:24" ht="45">
      <c r="A15" s="394"/>
      <c r="B15" s="395"/>
      <c r="C15" s="394"/>
      <c r="D15" s="394"/>
      <c r="E15" s="394" t="s">
        <v>93</v>
      </c>
      <c r="F15" s="391" t="s">
        <v>60</v>
      </c>
      <c r="G15" s="392">
        <f t="shared" si="0"/>
        <v>113825784.33000001</v>
      </c>
      <c r="H15" s="392">
        <f>H18+H21+H24+H27+H30+H33+H36+H39+H42+H45</f>
        <v>17323755.07</v>
      </c>
      <c r="I15" s="392">
        <f t="shared" ref="I15:N15" si="2">I18+I21+I24+I27+I30+I33+I36+I39+I42+I45</f>
        <v>20416583.980000004</v>
      </c>
      <c r="J15" s="392">
        <f t="shared" si="2"/>
        <v>16850180.699999999</v>
      </c>
      <c r="K15" s="392">
        <f t="shared" si="2"/>
        <v>25677738.200000003</v>
      </c>
      <c r="L15" s="392">
        <f t="shared" si="2"/>
        <v>14593631.039999999</v>
      </c>
      <c r="M15" s="392">
        <f t="shared" si="2"/>
        <v>9481947.6699999999</v>
      </c>
      <c r="N15" s="392">
        <f t="shared" si="2"/>
        <v>9481947.6699999999</v>
      </c>
      <c r="O15" s="394"/>
      <c r="P15" s="394"/>
      <c r="Q15" s="394"/>
      <c r="R15" s="394"/>
      <c r="S15" s="394"/>
      <c r="T15" s="394"/>
      <c r="U15" s="393"/>
      <c r="V15" s="393"/>
      <c r="W15" s="393"/>
      <c r="X15" s="393"/>
    </row>
    <row r="16" spans="1:24" ht="36" customHeight="1">
      <c r="A16" s="396"/>
      <c r="B16" s="397"/>
      <c r="C16" s="396"/>
      <c r="D16" s="396"/>
      <c r="E16" s="396" t="s">
        <v>61</v>
      </c>
      <c r="F16" s="377" t="s">
        <v>352</v>
      </c>
      <c r="G16" s="392">
        <f t="shared" si="0"/>
        <v>421141924.87</v>
      </c>
      <c r="H16" s="392">
        <f>H19+H22+H25+H28+H31+H34+H37+H40+H43+H46</f>
        <v>37869842.68</v>
      </c>
      <c r="I16" s="392">
        <f t="shared" ref="I16:N16" si="3">I19+I22+I25+I28+I31+I34+I37+I40+I43+I46</f>
        <v>86076913.400000006</v>
      </c>
      <c r="J16" s="392">
        <f t="shared" si="3"/>
        <v>147239441.18000001</v>
      </c>
      <c r="K16" s="392">
        <f t="shared" si="3"/>
        <v>45182434.219999999</v>
      </c>
      <c r="L16" s="392">
        <f t="shared" si="3"/>
        <v>45385861.390000001</v>
      </c>
      <c r="M16" s="392">
        <f t="shared" si="3"/>
        <v>29693716</v>
      </c>
      <c r="N16" s="392">
        <f t="shared" si="3"/>
        <v>29693716</v>
      </c>
      <c r="O16" s="396"/>
      <c r="P16" s="396"/>
      <c r="Q16" s="396"/>
      <c r="R16" s="396"/>
      <c r="S16" s="396"/>
      <c r="T16" s="396"/>
      <c r="U16" s="393"/>
      <c r="V16" s="393"/>
      <c r="W16" s="393"/>
      <c r="X16" s="393"/>
    </row>
    <row r="17" spans="1:24" ht="19.899999999999999" customHeight="1">
      <c r="A17" s="389">
        <v>5</v>
      </c>
      <c r="B17" s="398" t="s">
        <v>161</v>
      </c>
      <c r="C17" s="389">
        <v>2020</v>
      </c>
      <c r="D17" s="389">
        <v>2026</v>
      </c>
      <c r="E17" s="389" t="s">
        <v>94</v>
      </c>
      <c r="F17" s="391" t="s">
        <v>49</v>
      </c>
      <c r="G17" s="392">
        <f t="shared" si="0"/>
        <v>67659377.180000007</v>
      </c>
      <c r="H17" s="392">
        <f>H18+H19</f>
        <v>7736457.25</v>
      </c>
      <c r="I17" s="392">
        <f t="shared" ref="I17:N17" si="4">I18+I19</f>
        <v>9293878.8399999999</v>
      </c>
      <c r="J17" s="392">
        <f t="shared" si="4"/>
        <v>9558927.7200000007</v>
      </c>
      <c r="K17" s="392">
        <f t="shared" si="4"/>
        <v>11190990.600000001</v>
      </c>
      <c r="L17" s="392">
        <f t="shared" si="4"/>
        <v>11439227.43</v>
      </c>
      <c r="M17" s="392">
        <f t="shared" si="4"/>
        <v>9219947.6699999999</v>
      </c>
      <c r="N17" s="392">
        <f t="shared" si="4"/>
        <v>9219947.6699999999</v>
      </c>
      <c r="O17" s="398" t="s">
        <v>96</v>
      </c>
      <c r="P17" s="389" t="s">
        <v>97</v>
      </c>
      <c r="Q17" s="393" t="s">
        <v>48</v>
      </c>
      <c r="R17" s="389">
        <v>90</v>
      </c>
      <c r="S17" s="389">
        <v>92</v>
      </c>
      <c r="T17" s="389">
        <v>90</v>
      </c>
      <c r="U17" s="389">
        <v>90</v>
      </c>
      <c r="V17" s="389">
        <v>90</v>
      </c>
      <c r="W17" s="389">
        <v>90</v>
      </c>
      <c r="X17" s="389">
        <v>90</v>
      </c>
    </row>
    <row r="18" spans="1:24" ht="48" customHeight="1">
      <c r="A18" s="394"/>
      <c r="B18" s="399"/>
      <c r="C18" s="394"/>
      <c r="D18" s="394"/>
      <c r="E18" s="394" t="s">
        <v>93</v>
      </c>
      <c r="F18" s="391" t="s">
        <v>60</v>
      </c>
      <c r="G18" s="392">
        <f t="shared" si="0"/>
        <v>66331269.270000003</v>
      </c>
      <c r="H18" s="392">
        <v>7609759.5700000003</v>
      </c>
      <c r="I18" s="392">
        <v>9002632.4399999995</v>
      </c>
      <c r="J18" s="392">
        <v>9045256.5</v>
      </c>
      <c r="K18" s="400">
        <v>10936801.380000001</v>
      </c>
      <c r="L18" s="392">
        <v>11296924.039999999</v>
      </c>
      <c r="M18" s="392">
        <v>9219947.6699999999</v>
      </c>
      <c r="N18" s="392">
        <v>9219947.6699999999</v>
      </c>
      <c r="O18" s="399"/>
      <c r="P18" s="394"/>
      <c r="Q18" s="393"/>
      <c r="R18" s="394"/>
      <c r="S18" s="394"/>
      <c r="T18" s="394"/>
      <c r="U18" s="394"/>
      <c r="V18" s="394"/>
      <c r="W18" s="394"/>
      <c r="X18" s="394"/>
    </row>
    <row r="19" spans="1:24" ht="33" customHeight="1">
      <c r="A19" s="396"/>
      <c r="B19" s="401"/>
      <c r="C19" s="396"/>
      <c r="D19" s="396"/>
      <c r="E19" s="396" t="s">
        <v>61</v>
      </c>
      <c r="F19" s="377" t="s">
        <v>352</v>
      </c>
      <c r="G19" s="392">
        <f t="shared" si="0"/>
        <v>1328107.9100000001</v>
      </c>
      <c r="H19" s="392">
        <v>126697.68</v>
      </c>
      <c r="I19" s="392">
        <v>291246.40000000002</v>
      </c>
      <c r="J19" s="392">
        <v>513671.22</v>
      </c>
      <c r="K19" s="402">
        <v>254189.22</v>
      </c>
      <c r="L19" s="392">
        <v>142303.39000000001</v>
      </c>
      <c r="M19" s="392">
        <v>0</v>
      </c>
      <c r="N19" s="392">
        <v>0</v>
      </c>
      <c r="O19" s="401"/>
      <c r="P19" s="396"/>
      <c r="Q19" s="393"/>
      <c r="R19" s="396"/>
      <c r="S19" s="396"/>
      <c r="T19" s="396"/>
      <c r="U19" s="396"/>
      <c r="V19" s="396"/>
      <c r="W19" s="396"/>
      <c r="X19" s="396"/>
    </row>
    <row r="20" spans="1:24" ht="25.9" customHeight="1">
      <c r="A20" s="389">
        <v>6</v>
      </c>
      <c r="B20" s="398" t="s">
        <v>198</v>
      </c>
      <c r="C20" s="389">
        <v>2020</v>
      </c>
      <c r="D20" s="389">
        <v>2026</v>
      </c>
      <c r="E20" s="389" t="s">
        <v>94</v>
      </c>
      <c r="F20" s="391" t="s">
        <v>49</v>
      </c>
      <c r="G20" s="392">
        <f t="shared" si="0"/>
        <v>350258</v>
      </c>
      <c r="H20" s="392">
        <f>H21+H22</f>
        <v>0</v>
      </c>
      <c r="I20" s="392">
        <f t="shared" ref="I20:N20" si="5">I21+I22</f>
        <v>45800</v>
      </c>
      <c r="J20" s="392">
        <f t="shared" si="5"/>
        <v>28300</v>
      </c>
      <c r="K20" s="392">
        <f t="shared" si="5"/>
        <v>36158</v>
      </c>
      <c r="L20" s="392">
        <v>146000</v>
      </c>
      <c r="M20" s="392">
        <f t="shared" si="5"/>
        <v>47000</v>
      </c>
      <c r="N20" s="392">
        <f t="shared" si="5"/>
        <v>47000</v>
      </c>
      <c r="O20" s="398" t="s">
        <v>98</v>
      </c>
      <c r="P20" s="389" t="s">
        <v>59</v>
      </c>
      <c r="Q20" s="393">
        <f>R20+S20+T20+U20+V20+W20+X20</f>
        <v>23</v>
      </c>
      <c r="R20" s="389">
        <v>0</v>
      </c>
      <c r="S20" s="389">
        <v>8</v>
      </c>
      <c r="T20" s="389">
        <v>7</v>
      </c>
      <c r="U20" s="389">
        <v>2</v>
      </c>
      <c r="V20" s="389">
        <v>2</v>
      </c>
      <c r="W20" s="389">
        <v>2</v>
      </c>
      <c r="X20" s="389">
        <v>2</v>
      </c>
    </row>
    <row r="21" spans="1:24" ht="40.9" customHeight="1">
      <c r="A21" s="394"/>
      <c r="B21" s="399"/>
      <c r="C21" s="394"/>
      <c r="D21" s="394"/>
      <c r="E21" s="394" t="s">
        <v>93</v>
      </c>
      <c r="F21" s="391" t="s">
        <v>60</v>
      </c>
      <c r="G21" s="392">
        <f t="shared" si="0"/>
        <v>350258</v>
      </c>
      <c r="H21" s="392">
        <v>0</v>
      </c>
      <c r="I21" s="392">
        <v>45800</v>
      </c>
      <c r="J21" s="392">
        <v>28300</v>
      </c>
      <c r="K21" s="392">
        <v>36158</v>
      </c>
      <c r="L21" s="392">
        <v>146000</v>
      </c>
      <c r="M21" s="392">
        <v>47000</v>
      </c>
      <c r="N21" s="392">
        <v>47000</v>
      </c>
      <c r="O21" s="399"/>
      <c r="P21" s="394"/>
      <c r="Q21" s="393"/>
      <c r="R21" s="394"/>
      <c r="S21" s="394"/>
      <c r="T21" s="394"/>
      <c r="U21" s="394"/>
      <c r="V21" s="394"/>
      <c r="W21" s="394"/>
      <c r="X21" s="394"/>
    </row>
    <row r="22" spans="1:24" ht="42" customHeight="1">
      <c r="A22" s="396"/>
      <c r="B22" s="401"/>
      <c r="C22" s="396"/>
      <c r="D22" s="396"/>
      <c r="E22" s="396" t="s">
        <v>61</v>
      </c>
      <c r="F22" s="377" t="s">
        <v>61</v>
      </c>
      <c r="G22" s="392">
        <f t="shared" si="0"/>
        <v>0</v>
      </c>
      <c r="H22" s="392">
        <v>0</v>
      </c>
      <c r="I22" s="392">
        <v>0</v>
      </c>
      <c r="J22" s="392">
        <v>0</v>
      </c>
      <c r="K22" s="392">
        <v>0</v>
      </c>
      <c r="L22" s="392">
        <v>0</v>
      </c>
      <c r="M22" s="392">
        <v>0</v>
      </c>
      <c r="N22" s="392">
        <v>0</v>
      </c>
      <c r="O22" s="401"/>
      <c r="P22" s="396"/>
      <c r="Q22" s="393"/>
      <c r="R22" s="396"/>
      <c r="S22" s="396"/>
      <c r="T22" s="396"/>
      <c r="U22" s="396"/>
      <c r="V22" s="396"/>
      <c r="W22" s="396"/>
      <c r="X22" s="396"/>
    </row>
    <row r="23" spans="1:24" ht="34.5" customHeight="1">
      <c r="A23" s="389">
        <v>7</v>
      </c>
      <c r="B23" s="398" t="s">
        <v>199</v>
      </c>
      <c r="C23" s="389">
        <v>2020</v>
      </c>
      <c r="D23" s="389">
        <v>2026</v>
      </c>
      <c r="E23" s="389" t="s">
        <v>94</v>
      </c>
      <c r="F23" s="391" t="s">
        <v>49</v>
      </c>
      <c r="G23" s="392">
        <f t="shared" si="0"/>
        <v>263241525</v>
      </c>
      <c r="H23" s="392">
        <f>H24+H25</f>
        <v>37117145</v>
      </c>
      <c r="I23" s="392">
        <f t="shared" ref="I23:N23" si="6">I24+I25</f>
        <v>38550667</v>
      </c>
      <c r="J23" s="392">
        <f t="shared" si="6"/>
        <v>39894478</v>
      </c>
      <c r="K23" s="392">
        <f t="shared" si="6"/>
        <v>43228245</v>
      </c>
      <c r="L23" s="392">
        <f t="shared" si="6"/>
        <v>45063558</v>
      </c>
      <c r="M23" s="392">
        <f t="shared" si="6"/>
        <v>29693716</v>
      </c>
      <c r="N23" s="392">
        <f t="shared" si="6"/>
        <v>29693716</v>
      </c>
      <c r="O23" s="398" t="s">
        <v>99</v>
      </c>
      <c r="P23" s="389" t="s">
        <v>59</v>
      </c>
      <c r="Q23" s="393" t="s">
        <v>48</v>
      </c>
      <c r="R23" s="389" t="s">
        <v>290</v>
      </c>
      <c r="S23" s="389" t="s">
        <v>290</v>
      </c>
      <c r="T23" s="389" t="s">
        <v>290</v>
      </c>
      <c r="U23" s="389" t="s">
        <v>290</v>
      </c>
      <c r="V23" s="389" t="s">
        <v>290</v>
      </c>
      <c r="W23" s="389" t="s">
        <v>290</v>
      </c>
      <c r="X23" s="389" t="s">
        <v>290</v>
      </c>
    </row>
    <row r="24" spans="1:24" ht="40.9" customHeight="1">
      <c r="A24" s="394"/>
      <c r="B24" s="399"/>
      <c r="C24" s="394"/>
      <c r="D24" s="394"/>
      <c r="E24" s="394" t="s">
        <v>93</v>
      </c>
      <c r="F24" s="391" t="s">
        <v>60</v>
      </c>
      <c r="G24" s="392">
        <f t="shared" si="0"/>
        <v>0</v>
      </c>
      <c r="H24" s="392">
        <v>0</v>
      </c>
      <c r="I24" s="392">
        <v>0</v>
      </c>
      <c r="J24" s="392">
        <v>0</v>
      </c>
      <c r="K24" s="392">
        <v>0</v>
      </c>
      <c r="L24" s="392">
        <v>0</v>
      </c>
      <c r="M24" s="392">
        <v>0</v>
      </c>
      <c r="N24" s="392">
        <v>0</v>
      </c>
      <c r="O24" s="399"/>
      <c r="P24" s="394"/>
      <c r="Q24" s="393"/>
      <c r="R24" s="394"/>
      <c r="S24" s="394"/>
      <c r="T24" s="394"/>
      <c r="U24" s="394"/>
      <c r="V24" s="394"/>
      <c r="W24" s="394"/>
      <c r="X24" s="394"/>
    </row>
    <row r="25" spans="1:24" ht="58.5" customHeight="1">
      <c r="A25" s="396"/>
      <c r="B25" s="401"/>
      <c r="C25" s="396"/>
      <c r="D25" s="396"/>
      <c r="E25" s="396" t="s">
        <v>61</v>
      </c>
      <c r="F25" s="377" t="s">
        <v>61</v>
      </c>
      <c r="G25" s="392">
        <f t="shared" si="0"/>
        <v>263241525</v>
      </c>
      <c r="H25" s="392">
        <v>37117145</v>
      </c>
      <c r="I25" s="392">
        <v>38550667</v>
      </c>
      <c r="J25" s="392">
        <v>39894478</v>
      </c>
      <c r="K25" s="392">
        <v>43228245</v>
      </c>
      <c r="L25" s="392">
        <v>45063558</v>
      </c>
      <c r="M25" s="392">
        <v>29693716</v>
      </c>
      <c r="N25" s="392">
        <v>29693716</v>
      </c>
      <c r="O25" s="401"/>
      <c r="P25" s="396"/>
      <c r="Q25" s="393"/>
      <c r="R25" s="396"/>
      <c r="S25" s="396"/>
      <c r="T25" s="396"/>
      <c r="U25" s="396"/>
      <c r="V25" s="396"/>
      <c r="W25" s="396"/>
      <c r="X25" s="396"/>
    </row>
    <row r="26" spans="1:24" ht="35.450000000000003" customHeight="1">
      <c r="A26" s="389">
        <v>8</v>
      </c>
      <c r="B26" s="398" t="s">
        <v>200</v>
      </c>
      <c r="C26" s="389">
        <v>2020</v>
      </c>
      <c r="D26" s="389">
        <v>2026</v>
      </c>
      <c r="E26" s="389" t="s">
        <v>94</v>
      </c>
      <c r="F26" s="391" t="s">
        <v>49</v>
      </c>
      <c r="G26" s="392">
        <f t="shared" si="0"/>
        <v>1468965.1600000001</v>
      </c>
      <c r="H26" s="392">
        <f>H27+H28</f>
        <v>1051555.07</v>
      </c>
      <c r="I26" s="392">
        <f t="shared" ref="I26:N26" si="7">I27+I28</f>
        <v>417410.09</v>
      </c>
      <c r="J26" s="392">
        <f t="shared" si="7"/>
        <v>0</v>
      </c>
      <c r="K26" s="392">
        <f t="shared" si="7"/>
        <v>0</v>
      </c>
      <c r="L26" s="392">
        <f t="shared" si="7"/>
        <v>0</v>
      </c>
      <c r="M26" s="392">
        <f t="shared" si="7"/>
        <v>0</v>
      </c>
      <c r="N26" s="392">
        <f t="shared" si="7"/>
        <v>0</v>
      </c>
      <c r="O26" s="398" t="s">
        <v>100</v>
      </c>
      <c r="P26" s="389" t="s">
        <v>97</v>
      </c>
      <c r="Q26" s="393" t="s">
        <v>48</v>
      </c>
      <c r="R26" s="389">
        <v>100</v>
      </c>
      <c r="S26" s="389">
        <v>100</v>
      </c>
      <c r="T26" s="389">
        <v>100</v>
      </c>
      <c r="U26" s="389">
        <v>100</v>
      </c>
      <c r="V26" s="389">
        <v>100</v>
      </c>
      <c r="W26" s="389">
        <v>100</v>
      </c>
      <c r="X26" s="389">
        <v>100</v>
      </c>
    </row>
    <row r="27" spans="1:24" ht="51" customHeight="1">
      <c r="A27" s="394"/>
      <c r="B27" s="399"/>
      <c r="C27" s="394"/>
      <c r="D27" s="394"/>
      <c r="E27" s="394" t="s">
        <v>93</v>
      </c>
      <c r="F27" s="391" t="s">
        <v>60</v>
      </c>
      <c r="G27" s="392">
        <f t="shared" si="0"/>
        <v>1468965.1600000001</v>
      </c>
      <c r="H27" s="392">
        <v>1051555.07</v>
      </c>
      <c r="I27" s="392">
        <v>417410.09</v>
      </c>
      <c r="J27" s="392">
        <v>0</v>
      </c>
      <c r="K27" s="392">
        <v>0</v>
      </c>
      <c r="L27" s="392">
        <v>0</v>
      </c>
      <c r="M27" s="392">
        <v>0</v>
      </c>
      <c r="N27" s="392">
        <v>0</v>
      </c>
      <c r="O27" s="399"/>
      <c r="P27" s="394"/>
      <c r="Q27" s="393"/>
      <c r="R27" s="394"/>
      <c r="S27" s="394"/>
      <c r="T27" s="394"/>
      <c r="U27" s="394"/>
      <c r="V27" s="394"/>
      <c r="W27" s="394"/>
      <c r="X27" s="394"/>
    </row>
    <row r="28" spans="1:24" ht="36" customHeight="1">
      <c r="A28" s="396"/>
      <c r="B28" s="401"/>
      <c r="C28" s="396"/>
      <c r="D28" s="396"/>
      <c r="E28" s="396" t="s">
        <v>61</v>
      </c>
      <c r="F28" s="377" t="s">
        <v>61</v>
      </c>
      <c r="G28" s="392">
        <f t="shared" si="0"/>
        <v>0</v>
      </c>
      <c r="H28" s="392">
        <v>0</v>
      </c>
      <c r="I28" s="392">
        <v>0</v>
      </c>
      <c r="J28" s="392">
        <v>0</v>
      </c>
      <c r="K28" s="392">
        <v>0</v>
      </c>
      <c r="L28" s="392">
        <v>0</v>
      </c>
      <c r="M28" s="392">
        <v>0</v>
      </c>
      <c r="N28" s="392">
        <v>0</v>
      </c>
      <c r="O28" s="401"/>
      <c r="P28" s="396"/>
      <c r="Q28" s="393"/>
      <c r="R28" s="396"/>
      <c r="S28" s="396"/>
      <c r="T28" s="396"/>
      <c r="U28" s="396"/>
      <c r="V28" s="396"/>
      <c r="W28" s="396"/>
      <c r="X28" s="396"/>
    </row>
    <row r="29" spans="1:24" ht="21.6" customHeight="1">
      <c r="A29" s="389">
        <v>9</v>
      </c>
      <c r="B29" s="398" t="s">
        <v>201</v>
      </c>
      <c r="C29" s="389">
        <v>2020</v>
      </c>
      <c r="D29" s="389">
        <v>2026</v>
      </c>
      <c r="E29" s="389" t="s">
        <v>94</v>
      </c>
      <c r="F29" s="391" t="s">
        <v>49</v>
      </c>
      <c r="G29" s="392">
        <f t="shared" si="0"/>
        <v>797963.19</v>
      </c>
      <c r="H29" s="392">
        <f>H30+H31</f>
        <v>186000</v>
      </c>
      <c r="I29" s="392">
        <f t="shared" ref="I29:N29" si="8">I30+I31</f>
        <v>397000</v>
      </c>
      <c r="J29" s="392">
        <f t="shared" si="8"/>
        <v>214963.19</v>
      </c>
      <c r="K29" s="392">
        <f t="shared" si="8"/>
        <v>0</v>
      </c>
      <c r="L29" s="392">
        <f t="shared" si="8"/>
        <v>0</v>
      </c>
      <c r="M29" s="392">
        <f t="shared" si="8"/>
        <v>0</v>
      </c>
      <c r="N29" s="392">
        <f t="shared" si="8"/>
        <v>0</v>
      </c>
      <c r="O29" s="398" t="s">
        <v>101</v>
      </c>
      <c r="P29" s="389" t="s">
        <v>97</v>
      </c>
      <c r="Q29" s="393" t="s">
        <v>48</v>
      </c>
      <c r="R29" s="389">
        <v>5.6</v>
      </c>
      <c r="S29" s="389">
        <v>5</v>
      </c>
      <c r="T29" s="389">
        <v>5.6</v>
      </c>
      <c r="U29" s="389">
        <v>0</v>
      </c>
      <c r="V29" s="389">
        <v>0</v>
      </c>
      <c r="W29" s="389">
        <v>0</v>
      </c>
      <c r="X29" s="389">
        <v>0</v>
      </c>
    </row>
    <row r="30" spans="1:24" ht="51.75" customHeight="1">
      <c r="A30" s="394"/>
      <c r="B30" s="399"/>
      <c r="C30" s="394"/>
      <c r="D30" s="394"/>
      <c r="E30" s="394" t="s">
        <v>93</v>
      </c>
      <c r="F30" s="391" t="s">
        <v>60</v>
      </c>
      <c r="G30" s="392">
        <f t="shared" si="0"/>
        <v>0</v>
      </c>
      <c r="H30" s="392">
        <v>0</v>
      </c>
      <c r="I30" s="392">
        <v>0</v>
      </c>
      <c r="J30" s="392">
        <v>0</v>
      </c>
      <c r="K30" s="392">
        <v>0</v>
      </c>
      <c r="L30" s="392">
        <v>0</v>
      </c>
      <c r="M30" s="392">
        <v>0</v>
      </c>
      <c r="N30" s="392">
        <v>0</v>
      </c>
      <c r="O30" s="399"/>
      <c r="P30" s="394"/>
      <c r="Q30" s="393"/>
      <c r="R30" s="394"/>
      <c r="S30" s="394"/>
      <c r="T30" s="394"/>
      <c r="U30" s="394"/>
      <c r="V30" s="394"/>
      <c r="W30" s="394"/>
      <c r="X30" s="394"/>
    </row>
    <row r="31" spans="1:24" ht="33" customHeight="1">
      <c r="A31" s="396"/>
      <c r="B31" s="401"/>
      <c r="C31" s="396"/>
      <c r="D31" s="396"/>
      <c r="E31" s="396" t="s">
        <v>61</v>
      </c>
      <c r="F31" s="377" t="s">
        <v>61</v>
      </c>
      <c r="G31" s="392">
        <f t="shared" si="0"/>
        <v>797963.19</v>
      </c>
      <c r="H31" s="392">
        <v>186000</v>
      </c>
      <c r="I31" s="392">
        <v>397000</v>
      </c>
      <c r="J31" s="392">
        <v>214963.19</v>
      </c>
      <c r="K31" s="392">
        <v>0</v>
      </c>
      <c r="L31" s="392">
        <v>0</v>
      </c>
      <c r="M31" s="392">
        <v>0</v>
      </c>
      <c r="N31" s="392">
        <v>0</v>
      </c>
      <c r="O31" s="401"/>
      <c r="P31" s="396"/>
      <c r="Q31" s="393"/>
      <c r="R31" s="396"/>
      <c r="S31" s="396"/>
      <c r="T31" s="396"/>
      <c r="U31" s="396"/>
      <c r="V31" s="396"/>
      <c r="W31" s="396"/>
      <c r="X31" s="396"/>
    </row>
    <row r="32" spans="1:24" ht="27" customHeight="1">
      <c r="A32" s="389">
        <v>10</v>
      </c>
      <c r="B32" s="398" t="s">
        <v>202</v>
      </c>
      <c r="C32" s="389">
        <v>2020</v>
      </c>
      <c r="D32" s="389">
        <v>2026</v>
      </c>
      <c r="E32" s="389" t="s">
        <v>94</v>
      </c>
      <c r="F32" s="391" t="s">
        <v>49</v>
      </c>
      <c r="G32" s="392">
        <f t="shared" si="0"/>
        <v>174419275.76999998</v>
      </c>
      <c r="H32" s="392">
        <f>H33+H34</f>
        <v>4719250</v>
      </c>
      <c r="I32" s="392">
        <f t="shared" ref="I32:N32" si="9">I33+I34</f>
        <v>55514000</v>
      </c>
      <c r="J32" s="392">
        <f t="shared" si="9"/>
        <v>111611025.77</v>
      </c>
      <c r="K32" s="392">
        <f t="shared" si="9"/>
        <v>1845000</v>
      </c>
      <c r="L32" s="392">
        <f t="shared" si="9"/>
        <v>330000</v>
      </c>
      <c r="M32" s="392">
        <f t="shared" si="9"/>
        <v>200000</v>
      </c>
      <c r="N32" s="392">
        <f t="shared" si="9"/>
        <v>200000</v>
      </c>
      <c r="O32" s="398" t="s">
        <v>102</v>
      </c>
      <c r="P32" s="389" t="s">
        <v>97</v>
      </c>
      <c r="Q32" s="393" t="s">
        <v>48</v>
      </c>
      <c r="R32" s="389">
        <v>3</v>
      </c>
      <c r="S32" s="389">
        <v>3</v>
      </c>
      <c r="T32" s="389">
        <v>3</v>
      </c>
      <c r="U32" s="389">
        <v>3</v>
      </c>
      <c r="V32" s="389">
        <v>3</v>
      </c>
      <c r="W32" s="389">
        <v>3</v>
      </c>
      <c r="X32" s="389">
        <v>3</v>
      </c>
    </row>
    <row r="33" spans="1:24" ht="40.9" customHeight="1">
      <c r="A33" s="394"/>
      <c r="B33" s="399"/>
      <c r="C33" s="394"/>
      <c r="D33" s="394"/>
      <c r="E33" s="394" t="s">
        <v>93</v>
      </c>
      <c r="F33" s="391" t="s">
        <v>60</v>
      </c>
      <c r="G33" s="392">
        <f t="shared" si="0"/>
        <v>18675250</v>
      </c>
      <c r="H33" s="392">
        <v>4279250</v>
      </c>
      <c r="I33" s="392">
        <v>8676000</v>
      </c>
      <c r="J33" s="392">
        <v>5025000</v>
      </c>
      <c r="K33" s="392">
        <v>145000</v>
      </c>
      <c r="L33" s="392">
        <v>150000</v>
      </c>
      <c r="M33" s="392">
        <v>200000</v>
      </c>
      <c r="N33" s="392">
        <v>200000</v>
      </c>
      <c r="O33" s="399"/>
      <c r="P33" s="394"/>
      <c r="Q33" s="393"/>
      <c r="R33" s="394"/>
      <c r="S33" s="394"/>
      <c r="T33" s="394"/>
      <c r="U33" s="394"/>
      <c r="V33" s="394"/>
      <c r="W33" s="394"/>
      <c r="X33" s="394"/>
    </row>
    <row r="34" spans="1:24" ht="39" customHeight="1">
      <c r="A34" s="396"/>
      <c r="B34" s="401"/>
      <c r="C34" s="396"/>
      <c r="D34" s="396"/>
      <c r="E34" s="396" t="s">
        <v>61</v>
      </c>
      <c r="F34" s="377" t="s">
        <v>61</v>
      </c>
      <c r="G34" s="392">
        <f t="shared" si="0"/>
        <v>155744025.76999998</v>
      </c>
      <c r="H34" s="392">
        <v>440000</v>
      </c>
      <c r="I34" s="392">
        <v>46838000</v>
      </c>
      <c r="J34" s="392">
        <v>106586025.77</v>
      </c>
      <c r="K34" s="392">
        <v>1700000</v>
      </c>
      <c r="L34" s="392">
        <v>180000</v>
      </c>
      <c r="M34" s="392">
        <v>0</v>
      </c>
      <c r="N34" s="392">
        <v>0</v>
      </c>
      <c r="O34" s="401"/>
      <c r="P34" s="396"/>
      <c r="Q34" s="393"/>
      <c r="R34" s="396"/>
      <c r="S34" s="396"/>
      <c r="T34" s="396"/>
      <c r="U34" s="396"/>
      <c r="V34" s="396"/>
      <c r="W34" s="396"/>
      <c r="X34" s="396"/>
    </row>
    <row r="35" spans="1:24" ht="39" customHeight="1">
      <c r="A35" s="389">
        <v>11</v>
      </c>
      <c r="B35" s="398" t="s">
        <v>203</v>
      </c>
      <c r="C35" s="389">
        <v>2020</v>
      </c>
      <c r="D35" s="389">
        <v>2026</v>
      </c>
      <c r="E35" s="389" t="s">
        <v>94</v>
      </c>
      <c r="F35" s="391" t="s">
        <v>49</v>
      </c>
      <c r="G35" s="392">
        <f>H35+I35+J35+K35+L35+M35+N35</f>
        <v>4381873.0599999996</v>
      </c>
      <c r="H35" s="392">
        <f>H36+H37</f>
        <v>4381873.0599999996</v>
      </c>
      <c r="I35" s="392">
        <f t="shared" ref="I35:N35" si="10">I36+I37</f>
        <v>0</v>
      </c>
      <c r="J35" s="392">
        <f t="shared" si="10"/>
        <v>0</v>
      </c>
      <c r="K35" s="392">
        <f t="shared" si="10"/>
        <v>0</v>
      </c>
      <c r="L35" s="392">
        <f t="shared" si="10"/>
        <v>0</v>
      </c>
      <c r="M35" s="392">
        <f t="shared" si="10"/>
        <v>0</v>
      </c>
      <c r="N35" s="392">
        <f t="shared" si="10"/>
        <v>0</v>
      </c>
      <c r="O35" s="398" t="s">
        <v>103</v>
      </c>
      <c r="P35" s="389" t="s">
        <v>97</v>
      </c>
      <c r="Q35" s="393" t="s">
        <v>48</v>
      </c>
      <c r="R35" s="389">
        <v>0</v>
      </c>
      <c r="S35" s="389">
        <v>0</v>
      </c>
      <c r="T35" s="389">
        <v>0</v>
      </c>
      <c r="U35" s="389">
        <v>0</v>
      </c>
      <c r="V35" s="389">
        <v>0</v>
      </c>
      <c r="W35" s="389">
        <v>0</v>
      </c>
      <c r="X35" s="389">
        <v>0</v>
      </c>
    </row>
    <row r="36" spans="1:24" ht="39" customHeight="1">
      <c r="A36" s="394"/>
      <c r="B36" s="399"/>
      <c r="C36" s="394"/>
      <c r="D36" s="394"/>
      <c r="E36" s="394" t="s">
        <v>93</v>
      </c>
      <c r="F36" s="391" t="s">
        <v>60</v>
      </c>
      <c r="G36" s="392">
        <f>H36+I36+J36+K36+L36+M36+N36</f>
        <v>4381873.0599999996</v>
      </c>
      <c r="H36" s="392">
        <v>4381873.0599999996</v>
      </c>
      <c r="I36" s="392">
        <v>0</v>
      </c>
      <c r="J36" s="392">
        <v>0</v>
      </c>
      <c r="K36" s="392">
        <v>0</v>
      </c>
      <c r="L36" s="392">
        <v>0</v>
      </c>
      <c r="M36" s="392">
        <v>0</v>
      </c>
      <c r="N36" s="392">
        <v>0</v>
      </c>
      <c r="O36" s="399"/>
      <c r="P36" s="394"/>
      <c r="Q36" s="393"/>
      <c r="R36" s="394"/>
      <c r="S36" s="394"/>
      <c r="T36" s="394"/>
      <c r="U36" s="394"/>
      <c r="V36" s="394"/>
      <c r="W36" s="394"/>
      <c r="X36" s="394"/>
    </row>
    <row r="37" spans="1:24" ht="39" customHeight="1">
      <c r="A37" s="396"/>
      <c r="B37" s="401"/>
      <c r="C37" s="396"/>
      <c r="D37" s="396"/>
      <c r="E37" s="396" t="s">
        <v>61</v>
      </c>
      <c r="F37" s="377" t="s">
        <v>61</v>
      </c>
      <c r="G37" s="392">
        <f>H37+I37+J37+K37+L37+M37+N37</f>
        <v>0</v>
      </c>
      <c r="H37" s="392">
        <v>0</v>
      </c>
      <c r="I37" s="392">
        <v>0</v>
      </c>
      <c r="J37" s="392">
        <v>0</v>
      </c>
      <c r="K37" s="392">
        <v>0</v>
      </c>
      <c r="L37" s="392">
        <v>0</v>
      </c>
      <c r="M37" s="392">
        <v>0</v>
      </c>
      <c r="N37" s="392">
        <v>0</v>
      </c>
      <c r="O37" s="401"/>
      <c r="P37" s="396"/>
      <c r="Q37" s="393"/>
      <c r="R37" s="396"/>
      <c r="S37" s="396"/>
      <c r="T37" s="396"/>
      <c r="U37" s="396"/>
      <c r="V37" s="396"/>
      <c r="W37" s="396"/>
      <c r="X37" s="396"/>
    </row>
    <row r="38" spans="1:24" ht="30.6" customHeight="1">
      <c r="A38" s="389">
        <v>12</v>
      </c>
      <c r="B38" s="398" t="s">
        <v>204</v>
      </c>
      <c r="C38" s="389">
        <v>2020</v>
      </c>
      <c r="D38" s="389">
        <v>2026</v>
      </c>
      <c r="E38" s="389" t="s">
        <v>94</v>
      </c>
      <c r="F38" s="391" t="s">
        <v>49</v>
      </c>
      <c r="G38" s="392">
        <f t="shared" si="0"/>
        <v>35116.050000000003</v>
      </c>
      <c r="H38" s="392">
        <f>H39+H40</f>
        <v>1317.37</v>
      </c>
      <c r="I38" s="392">
        <f t="shared" ref="I38:N38" si="11">I39+I40</f>
        <v>614.85</v>
      </c>
      <c r="J38" s="392">
        <f t="shared" si="11"/>
        <v>1269.83</v>
      </c>
      <c r="K38" s="392">
        <v>1207</v>
      </c>
      <c r="L38" s="392">
        <f t="shared" si="11"/>
        <v>707</v>
      </c>
      <c r="M38" s="392">
        <f t="shared" si="11"/>
        <v>15000</v>
      </c>
      <c r="N38" s="392">
        <f t="shared" si="11"/>
        <v>15000</v>
      </c>
      <c r="O38" s="403" t="s">
        <v>48</v>
      </c>
      <c r="P38" s="393" t="s">
        <v>48</v>
      </c>
      <c r="Q38" s="393" t="s">
        <v>48</v>
      </c>
      <c r="R38" s="393" t="s">
        <v>48</v>
      </c>
      <c r="S38" s="393" t="s">
        <v>48</v>
      </c>
      <c r="T38" s="393" t="s">
        <v>48</v>
      </c>
      <c r="U38" s="393" t="s">
        <v>48</v>
      </c>
      <c r="V38" s="393" t="s">
        <v>48</v>
      </c>
      <c r="W38" s="393" t="s">
        <v>48</v>
      </c>
      <c r="X38" s="393" t="s">
        <v>48</v>
      </c>
    </row>
    <row r="39" spans="1:24" ht="40.9" customHeight="1">
      <c r="A39" s="394"/>
      <c r="B39" s="399"/>
      <c r="C39" s="394"/>
      <c r="D39" s="394"/>
      <c r="E39" s="394" t="s">
        <v>93</v>
      </c>
      <c r="F39" s="391" t="s">
        <v>60</v>
      </c>
      <c r="G39" s="392">
        <f t="shared" si="0"/>
        <v>35116.050000000003</v>
      </c>
      <c r="H39" s="392">
        <v>1317.37</v>
      </c>
      <c r="I39" s="392">
        <v>614.85</v>
      </c>
      <c r="J39" s="392">
        <v>1269.83</v>
      </c>
      <c r="K39" s="392">
        <v>1207</v>
      </c>
      <c r="L39" s="392">
        <v>707</v>
      </c>
      <c r="M39" s="392">
        <v>15000</v>
      </c>
      <c r="N39" s="392">
        <v>15000</v>
      </c>
      <c r="O39" s="403"/>
      <c r="P39" s="393"/>
      <c r="Q39" s="393"/>
      <c r="R39" s="393"/>
      <c r="S39" s="393"/>
      <c r="T39" s="393"/>
      <c r="U39" s="393"/>
      <c r="V39" s="393"/>
      <c r="W39" s="393"/>
      <c r="X39" s="393"/>
    </row>
    <row r="40" spans="1:24" ht="39.6" customHeight="1">
      <c r="A40" s="396"/>
      <c r="B40" s="401"/>
      <c r="C40" s="396"/>
      <c r="D40" s="396"/>
      <c r="E40" s="396" t="s">
        <v>61</v>
      </c>
      <c r="F40" s="377" t="s">
        <v>61</v>
      </c>
      <c r="G40" s="392">
        <f t="shared" si="0"/>
        <v>0</v>
      </c>
      <c r="H40" s="392">
        <v>0</v>
      </c>
      <c r="I40" s="392">
        <v>0</v>
      </c>
      <c r="J40" s="392">
        <v>0</v>
      </c>
      <c r="K40" s="392">
        <v>0</v>
      </c>
      <c r="L40" s="392">
        <v>0</v>
      </c>
      <c r="M40" s="392">
        <v>0</v>
      </c>
      <c r="N40" s="392">
        <v>0</v>
      </c>
      <c r="O40" s="403"/>
      <c r="P40" s="393"/>
      <c r="Q40" s="393"/>
      <c r="R40" s="393"/>
      <c r="S40" s="393"/>
      <c r="T40" s="393"/>
      <c r="U40" s="393"/>
      <c r="V40" s="393"/>
      <c r="W40" s="393"/>
      <c r="X40" s="393"/>
    </row>
    <row r="41" spans="1:24" ht="39.6" customHeight="1">
      <c r="A41" s="389" t="s">
        <v>291</v>
      </c>
      <c r="B41" s="398" t="s">
        <v>292</v>
      </c>
      <c r="C41" s="389">
        <v>2020</v>
      </c>
      <c r="D41" s="389">
        <v>2026</v>
      </c>
      <c r="E41" s="389" t="s">
        <v>94</v>
      </c>
      <c r="F41" s="391" t="s">
        <v>49</v>
      </c>
      <c r="G41" s="392">
        <f t="shared" si="0"/>
        <v>22583052.789999999</v>
      </c>
      <c r="H41" s="392">
        <v>0</v>
      </c>
      <c r="I41" s="392">
        <f t="shared" ref="I41:J41" si="12">I42+I43</f>
        <v>2274126.6</v>
      </c>
      <c r="J41" s="392">
        <f t="shared" si="12"/>
        <v>2750354.37</v>
      </c>
      <c r="K41" s="392">
        <f>K42</f>
        <v>14558571.82</v>
      </c>
      <c r="L41" s="392">
        <v>3000000</v>
      </c>
      <c r="M41" s="392">
        <v>0</v>
      </c>
      <c r="N41" s="392">
        <v>0</v>
      </c>
      <c r="O41" s="403" t="s">
        <v>48</v>
      </c>
      <c r="P41" s="393" t="s">
        <v>48</v>
      </c>
      <c r="Q41" s="393" t="s">
        <v>48</v>
      </c>
      <c r="R41" s="393" t="s">
        <v>48</v>
      </c>
      <c r="S41" s="393" t="s">
        <v>48</v>
      </c>
      <c r="T41" s="393" t="s">
        <v>48</v>
      </c>
      <c r="U41" s="393" t="s">
        <v>48</v>
      </c>
      <c r="V41" s="393" t="s">
        <v>48</v>
      </c>
      <c r="W41" s="393" t="s">
        <v>48</v>
      </c>
      <c r="X41" s="393" t="s">
        <v>48</v>
      </c>
    </row>
    <row r="42" spans="1:24" ht="39.6" customHeight="1">
      <c r="A42" s="394"/>
      <c r="B42" s="399"/>
      <c r="C42" s="394"/>
      <c r="D42" s="394"/>
      <c r="E42" s="394" t="s">
        <v>93</v>
      </c>
      <c r="F42" s="391" t="s">
        <v>60</v>
      </c>
      <c r="G42" s="392">
        <f t="shared" si="0"/>
        <v>22583052.789999999</v>
      </c>
      <c r="H42" s="392">
        <v>0</v>
      </c>
      <c r="I42" s="392">
        <v>2274126.6</v>
      </c>
      <c r="J42" s="392">
        <v>2750354.37</v>
      </c>
      <c r="K42" s="392">
        <v>14558571.82</v>
      </c>
      <c r="L42" s="392">
        <v>3000000</v>
      </c>
      <c r="M42" s="392">
        <v>0</v>
      </c>
      <c r="N42" s="392">
        <v>0</v>
      </c>
      <c r="O42" s="403"/>
      <c r="P42" s="393"/>
      <c r="Q42" s="393"/>
      <c r="R42" s="393"/>
      <c r="S42" s="393"/>
      <c r="T42" s="393"/>
      <c r="U42" s="393"/>
      <c r="V42" s="393"/>
      <c r="W42" s="393"/>
      <c r="X42" s="393"/>
    </row>
    <row r="43" spans="1:24" ht="39.6" customHeight="1">
      <c r="A43" s="396"/>
      <c r="B43" s="401"/>
      <c r="C43" s="396"/>
      <c r="D43" s="396"/>
      <c r="E43" s="396" t="s">
        <v>61</v>
      </c>
      <c r="F43" s="377" t="s">
        <v>61</v>
      </c>
      <c r="G43" s="392">
        <f t="shared" si="0"/>
        <v>0</v>
      </c>
      <c r="H43" s="392">
        <v>0</v>
      </c>
      <c r="I43" s="392">
        <v>0</v>
      </c>
      <c r="J43" s="392">
        <v>0</v>
      </c>
      <c r="K43" s="392">
        <v>0</v>
      </c>
      <c r="L43" s="392">
        <v>0</v>
      </c>
      <c r="M43" s="392">
        <v>0</v>
      </c>
      <c r="N43" s="392">
        <v>0</v>
      </c>
      <c r="O43" s="403"/>
      <c r="P43" s="393"/>
      <c r="Q43" s="393"/>
      <c r="R43" s="393"/>
      <c r="S43" s="393"/>
      <c r="T43" s="393"/>
      <c r="U43" s="393"/>
      <c r="V43" s="393"/>
      <c r="W43" s="393"/>
      <c r="X43" s="393"/>
    </row>
    <row r="44" spans="1:24" ht="39.6" customHeight="1">
      <c r="A44" s="404" t="s">
        <v>294</v>
      </c>
      <c r="B44" s="398" t="s">
        <v>293</v>
      </c>
      <c r="C44" s="389">
        <v>2020</v>
      </c>
      <c r="D44" s="389">
        <v>2026</v>
      </c>
      <c r="E44" s="389" t="s">
        <v>94</v>
      </c>
      <c r="F44" s="391" t="s">
        <v>49</v>
      </c>
      <c r="G44" s="392">
        <f t="shared" ref="G44:G46" si="13">H44+I44+J44+K44+L44+M44+N44</f>
        <v>30303</v>
      </c>
      <c r="H44" s="392">
        <v>0</v>
      </c>
      <c r="I44" s="392">
        <f t="shared" ref="I44:J44" si="14">I45+I46</f>
        <v>0</v>
      </c>
      <c r="J44" s="392">
        <f t="shared" si="14"/>
        <v>30303</v>
      </c>
      <c r="K44" s="392">
        <v>0</v>
      </c>
      <c r="L44" s="392">
        <v>0</v>
      </c>
      <c r="M44" s="392">
        <v>0</v>
      </c>
      <c r="N44" s="392">
        <v>0</v>
      </c>
      <c r="O44" s="403" t="s">
        <v>48</v>
      </c>
      <c r="P44" s="393" t="s">
        <v>48</v>
      </c>
      <c r="Q44" s="393" t="s">
        <v>48</v>
      </c>
      <c r="R44" s="393" t="s">
        <v>48</v>
      </c>
      <c r="S44" s="393" t="s">
        <v>48</v>
      </c>
      <c r="T44" s="393" t="s">
        <v>48</v>
      </c>
      <c r="U44" s="393" t="s">
        <v>48</v>
      </c>
      <c r="V44" s="393" t="s">
        <v>48</v>
      </c>
      <c r="W44" s="393" t="s">
        <v>48</v>
      </c>
      <c r="X44" s="393" t="s">
        <v>48</v>
      </c>
    </row>
    <row r="45" spans="1:24" ht="39.6" customHeight="1">
      <c r="A45" s="405"/>
      <c r="B45" s="399"/>
      <c r="C45" s="394"/>
      <c r="D45" s="394"/>
      <c r="E45" s="394" t="s">
        <v>93</v>
      </c>
      <c r="F45" s="391" t="s">
        <v>60</v>
      </c>
      <c r="G45" s="392">
        <f t="shared" si="13"/>
        <v>0</v>
      </c>
      <c r="H45" s="392">
        <v>0</v>
      </c>
      <c r="I45" s="392">
        <v>0</v>
      </c>
      <c r="J45" s="392">
        <v>0</v>
      </c>
      <c r="K45" s="392">
        <v>0</v>
      </c>
      <c r="L45" s="392">
        <v>0</v>
      </c>
      <c r="M45" s="392">
        <v>0</v>
      </c>
      <c r="N45" s="392">
        <v>0</v>
      </c>
      <c r="O45" s="403"/>
      <c r="P45" s="393"/>
      <c r="Q45" s="393"/>
      <c r="R45" s="393"/>
      <c r="S45" s="393"/>
      <c r="T45" s="393"/>
      <c r="U45" s="393"/>
      <c r="V45" s="393"/>
      <c r="W45" s="393"/>
      <c r="X45" s="393"/>
    </row>
    <row r="46" spans="1:24" ht="39.6" customHeight="1">
      <c r="A46" s="406"/>
      <c r="B46" s="401"/>
      <c r="C46" s="396"/>
      <c r="D46" s="396"/>
      <c r="E46" s="396" t="s">
        <v>61</v>
      </c>
      <c r="F46" s="377" t="s">
        <v>61</v>
      </c>
      <c r="G46" s="392">
        <f t="shared" si="13"/>
        <v>30303</v>
      </c>
      <c r="H46" s="392">
        <v>0</v>
      </c>
      <c r="I46" s="392">
        <v>0</v>
      </c>
      <c r="J46" s="392">
        <v>30303</v>
      </c>
      <c r="K46" s="392">
        <v>0</v>
      </c>
      <c r="L46" s="392">
        <v>0</v>
      </c>
      <c r="M46" s="392">
        <v>0</v>
      </c>
      <c r="N46" s="392">
        <v>0</v>
      </c>
      <c r="O46" s="403"/>
      <c r="P46" s="393"/>
      <c r="Q46" s="393"/>
      <c r="R46" s="393"/>
      <c r="S46" s="393"/>
      <c r="T46" s="393"/>
      <c r="U46" s="393"/>
      <c r="V46" s="393"/>
      <c r="W46" s="393"/>
      <c r="X46" s="393"/>
    </row>
    <row r="47" spans="1:24" ht="21.6" customHeight="1">
      <c r="A47" s="407">
        <v>13</v>
      </c>
      <c r="B47" s="408" t="s">
        <v>95</v>
      </c>
      <c r="C47" s="408"/>
      <c r="D47" s="408"/>
      <c r="E47" s="408"/>
      <c r="F47" s="391" t="s">
        <v>49</v>
      </c>
      <c r="G47" s="392">
        <f>SUM(H47:N47)</f>
        <v>534967709.20000005</v>
      </c>
      <c r="H47" s="392">
        <f>H48+H49</f>
        <v>55193597.75</v>
      </c>
      <c r="I47" s="392">
        <f t="shared" ref="I47:N47" si="15">I48+I49</f>
        <v>106493497.38000001</v>
      </c>
      <c r="J47" s="392">
        <f t="shared" si="15"/>
        <v>164089621.88</v>
      </c>
      <c r="K47" s="392">
        <f t="shared" si="15"/>
        <v>70860172.420000002</v>
      </c>
      <c r="L47" s="392">
        <f t="shared" si="15"/>
        <v>59979492.43</v>
      </c>
      <c r="M47" s="392">
        <f t="shared" si="15"/>
        <v>39175663.670000002</v>
      </c>
      <c r="N47" s="392">
        <f t="shared" si="15"/>
        <v>39175663.670000002</v>
      </c>
      <c r="O47" s="403" t="s">
        <v>48</v>
      </c>
      <c r="P47" s="393" t="s">
        <v>48</v>
      </c>
      <c r="Q47" s="393" t="s">
        <v>48</v>
      </c>
      <c r="R47" s="393" t="s">
        <v>48</v>
      </c>
      <c r="S47" s="393" t="s">
        <v>48</v>
      </c>
      <c r="T47" s="393" t="s">
        <v>48</v>
      </c>
      <c r="U47" s="393" t="s">
        <v>48</v>
      </c>
      <c r="V47" s="393" t="s">
        <v>48</v>
      </c>
      <c r="W47" s="393" t="s">
        <v>48</v>
      </c>
      <c r="X47" s="393" t="s">
        <v>48</v>
      </c>
    </row>
    <row r="48" spans="1:24" ht="45">
      <c r="A48" s="407"/>
      <c r="B48" s="408"/>
      <c r="C48" s="408"/>
      <c r="D48" s="408"/>
      <c r="E48" s="408"/>
      <c r="F48" s="391" t="s">
        <v>60</v>
      </c>
      <c r="G48" s="392">
        <f>SUM(H48:N48)</f>
        <v>113825784.33000001</v>
      </c>
      <c r="H48" s="392">
        <f>H15</f>
        <v>17323755.07</v>
      </c>
      <c r="I48" s="392">
        <f t="shared" ref="I48:M48" si="16">I15</f>
        <v>20416583.980000004</v>
      </c>
      <c r="J48" s="392">
        <f t="shared" si="16"/>
        <v>16850180.699999999</v>
      </c>
      <c r="K48" s="392">
        <f t="shared" si="16"/>
        <v>25677738.200000003</v>
      </c>
      <c r="L48" s="392">
        <f t="shared" si="16"/>
        <v>14593631.039999999</v>
      </c>
      <c r="M48" s="392">
        <f t="shared" si="16"/>
        <v>9481947.6699999999</v>
      </c>
      <c r="N48" s="392">
        <f>N15</f>
        <v>9481947.6699999999</v>
      </c>
      <c r="O48" s="403"/>
      <c r="P48" s="393"/>
      <c r="Q48" s="393"/>
      <c r="R48" s="393"/>
      <c r="S48" s="393"/>
      <c r="T48" s="393"/>
      <c r="U48" s="393"/>
      <c r="V48" s="393"/>
      <c r="W48" s="393"/>
      <c r="X48" s="393"/>
    </row>
    <row r="49" spans="1:24" ht="33" customHeight="1">
      <c r="A49" s="407"/>
      <c r="B49" s="408"/>
      <c r="C49" s="408"/>
      <c r="D49" s="408"/>
      <c r="E49" s="408"/>
      <c r="F49" s="391" t="s">
        <v>61</v>
      </c>
      <c r="G49" s="392">
        <f>SUM(H49:N49)</f>
        <v>421141924.87</v>
      </c>
      <c r="H49" s="392">
        <f>H16</f>
        <v>37869842.68</v>
      </c>
      <c r="I49" s="392">
        <f t="shared" ref="I49:N49" si="17">I16</f>
        <v>86076913.400000006</v>
      </c>
      <c r="J49" s="392">
        <f t="shared" si="17"/>
        <v>147239441.18000001</v>
      </c>
      <c r="K49" s="392">
        <f t="shared" si="17"/>
        <v>45182434.219999999</v>
      </c>
      <c r="L49" s="392">
        <f t="shared" si="17"/>
        <v>45385861.390000001</v>
      </c>
      <c r="M49" s="392">
        <f t="shared" si="17"/>
        <v>29693716</v>
      </c>
      <c r="N49" s="392">
        <f t="shared" si="17"/>
        <v>29693716</v>
      </c>
      <c r="O49" s="403"/>
      <c r="P49" s="393"/>
      <c r="Q49" s="393"/>
      <c r="R49" s="393"/>
      <c r="S49" s="393"/>
      <c r="T49" s="393"/>
      <c r="U49" s="393"/>
      <c r="V49" s="393"/>
      <c r="W49" s="393"/>
      <c r="X49" s="393"/>
    </row>
    <row r="50" spans="1:24" ht="67.5" customHeight="1">
      <c r="A50" s="26">
        <v>14</v>
      </c>
      <c r="B50" s="312" t="s">
        <v>23</v>
      </c>
      <c r="C50" s="312"/>
      <c r="D50" s="312"/>
      <c r="E50" s="312"/>
      <c r="F50" s="27" t="s">
        <v>48</v>
      </c>
      <c r="G50" s="28" t="s">
        <v>48</v>
      </c>
      <c r="H50" s="28" t="s">
        <v>48</v>
      </c>
      <c r="I50" s="28" t="s">
        <v>48</v>
      </c>
      <c r="J50" s="28" t="s">
        <v>48</v>
      </c>
      <c r="K50" s="28" t="s">
        <v>48</v>
      </c>
      <c r="L50" s="28" t="s">
        <v>48</v>
      </c>
      <c r="M50" s="28" t="s">
        <v>48</v>
      </c>
      <c r="N50" s="28" t="s">
        <v>48</v>
      </c>
      <c r="O50" s="29" t="s">
        <v>48</v>
      </c>
      <c r="P50" s="27" t="s">
        <v>48</v>
      </c>
      <c r="Q50" s="27" t="s">
        <v>48</v>
      </c>
      <c r="R50" s="27" t="s">
        <v>48</v>
      </c>
      <c r="S50" s="27" t="s">
        <v>48</v>
      </c>
      <c r="T50" s="27" t="s">
        <v>48</v>
      </c>
      <c r="U50" s="27" t="s">
        <v>48</v>
      </c>
      <c r="V50" s="27" t="s">
        <v>48</v>
      </c>
      <c r="W50" s="27" t="s">
        <v>48</v>
      </c>
      <c r="X50" s="27" t="s">
        <v>48</v>
      </c>
    </row>
    <row r="51" spans="1:24" ht="53.25" customHeight="1">
      <c r="A51" s="26">
        <v>15</v>
      </c>
      <c r="B51" s="30" t="s">
        <v>110</v>
      </c>
      <c r="C51" s="31">
        <v>2020</v>
      </c>
      <c r="D51" s="31">
        <v>2026</v>
      </c>
      <c r="E51" s="32" t="s">
        <v>48</v>
      </c>
      <c r="F51" s="32" t="s">
        <v>48</v>
      </c>
      <c r="G51" s="33" t="s">
        <v>48</v>
      </c>
      <c r="H51" s="33" t="s">
        <v>48</v>
      </c>
      <c r="I51" s="33" t="s">
        <v>48</v>
      </c>
      <c r="J51" s="33" t="s">
        <v>48</v>
      </c>
      <c r="K51" s="33" t="s">
        <v>48</v>
      </c>
      <c r="L51" s="33" t="s">
        <v>48</v>
      </c>
      <c r="M51" s="33" t="s">
        <v>48</v>
      </c>
      <c r="N51" s="33" t="s">
        <v>48</v>
      </c>
      <c r="O51" s="32" t="s">
        <v>48</v>
      </c>
      <c r="P51" s="32" t="s">
        <v>48</v>
      </c>
      <c r="Q51" s="32" t="s">
        <v>48</v>
      </c>
      <c r="R51" s="32" t="s">
        <v>48</v>
      </c>
      <c r="S51" s="32" t="s">
        <v>48</v>
      </c>
      <c r="T51" s="32" t="s">
        <v>48</v>
      </c>
      <c r="U51" s="32" t="s">
        <v>48</v>
      </c>
      <c r="V51" s="32" t="s">
        <v>48</v>
      </c>
      <c r="W51" s="32" t="s">
        <v>48</v>
      </c>
      <c r="X51" s="32" t="s">
        <v>48</v>
      </c>
    </row>
    <row r="52" spans="1:24" ht="43.15" customHeight="1">
      <c r="A52" s="309">
        <v>16</v>
      </c>
      <c r="B52" s="132" t="s">
        <v>111</v>
      </c>
      <c r="C52" s="309">
        <v>2020</v>
      </c>
      <c r="D52" s="309">
        <v>2026</v>
      </c>
      <c r="E52" s="132" t="s">
        <v>192</v>
      </c>
      <c r="F52" s="23" t="s">
        <v>49</v>
      </c>
      <c r="G52" s="24">
        <f t="shared" ref="G52:G72" si="18">H52+I52+J52+K52+L52+M52+N52</f>
        <v>58972111.009999998</v>
      </c>
      <c r="H52" s="24">
        <f>H53+H54</f>
        <v>8450084.1099999994</v>
      </c>
      <c r="I52" s="24">
        <f t="shared" ref="I52:N52" si="19">I53+I54</f>
        <v>8500000</v>
      </c>
      <c r="J52" s="24">
        <f t="shared" si="19"/>
        <v>8022026.9000000004</v>
      </c>
      <c r="K52" s="24">
        <f t="shared" si="19"/>
        <v>8500000</v>
      </c>
      <c r="L52" s="24">
        <f t="shared" si="19"/>
        <v>8500000</v>
      </c>
      <c r="M52" s="24">
        <f t="shared" si="19"/>
        <v>8500000</v>
      </c>
      <c r="N52" s="24">
        <f t="shared" si="19"/>
        <v>8500000</v>
      </c>
      <c r="O52" s="313" t="s">
        <v>63</v>
      </c>
      <c r="P52" s="313" t="s">
        <v>97</v>
      </c>
      <c r="Q52" s="135" t="s">
        <v>48</v>
      </c>
      <c r="R52" s="280">
        <v>5</v>
      </c>
      <c r="S52" s="280">
        <v>5</v>
      </c>
      <c r="T52" s="280">
        <v>9.4</v>
      </c>
      <c r="U52" s="135">
        <v>5</v>
      </c>
      <c r="V52" s="135">
        <v>5</v>
      </c>
      <c r="W52" s="135">
        <v>5</v>
      </c>
      <c r="X52" s="135">
        <v>5</v>
      </c>
    </row>
    <row r="53" spans="1:24" ht="45">
      <c r="A53" s="310"/>
      <c r="B53" s="133"/>
      <c r="C53" s="310"/>
      <c r="D53" s="310"/>
      <c r="E53" s="133"/>
      <c r="F53" s="23" t="s">
        <v>60</v>
      </c>
      <c r="G53" s="24">
        <f t="shared" si="18"/>
        <v>58972111.009999998</v>
      </c>
      <c r="H53" s="24">
        <v>8450084.1099999994</v>
      </c>
      <c r="I53" s="24">
        <v>8500000</v>
      </c>
      <c r="J53" s="24">
        <v>8022026.9000000004</v>
      </c>
      <c r="K53" s="24">
        <v>8500000</v>
      </c>
      <c r="L53" s="24">
        <v>8500000</v>
      </c>
      <c r="M53" s="24">
        <v>8500000</v>
      </c>
      <c r="N53" s="24">
        <v>8500000</v>
      </c>
      <c r="O53" s="313"/>
      <c r="P53" s="313"/>
      <c r="Q53" s="135"/>
      <c r="R53" s="281"/>
      <c r="S53" s="281"/>
      <c r="T53" s="281"/>
      <c r="U53" s="135"/>
      <c r="V53" s="135"/>
      <c r="W53" s="135"/>
      <c r="X53" s="135"/>
    </row>
    <row r="54" spans="1:24" ht="37.9" customHeight="1">
      <c r="A54" s="311"/>
      <c r="B54" s="134"/>
      <c r="C54" s="311"/>
      <c r="D54" s="311"/>
      <c r="E54" s="134"/>
      <c r="F54" s="25" t="s">
        <v>61</v>
      </c>
      <c r="G54" s="24">
        <f t="shared" si="18"/>
        <v>0</v>
      </c>
      <c r="H54" s="24">
        <v>0</v>
      </c>
      <c r="I54" s="24">
        <v>0</v>
      </c>
      <c r="J54" s="24">
        <v>0</v>
      </c>
      <c r="K54" s="24">
        <v>0</v>
      </c>
      <c r="L54" s="24">
        <v>0</v>
      </c>
      <c r="M54" s="24">
        <v>0</v>
      </c>
      <c r="N54" s="24">
        <v>0</v>
      </c>
      <c r="O54" s="313"/>
      <c r="P54" s="313"/>
      <c r="Q54" s="135"/>
      <c r="R54" s="282"/>
      <c r="S54" s="282"/>
      <c r="T54" s="282"/>
      <c r="U54" s="135"/>
      <c r="V54" s="135"/>
      <c r="W54" s="135"/>
      <c r="X54" s="135"/>
    </row>
    <row r="55" spans="1:24" ht="22.9" customHeight="1">
      <c r="A55" s="309">
        <v>17</v>
      </c>
      <c r="B55" s="132" t="s">
        <v>112</v>
      </c>
      <c r="C55" s="309">
        <v>2020</v>
      </c>
      <c r="D55" s="309">
        <v>2026</v>
      </c>
      <c r="E55" s="132" t="s">
        <v>104</v>
      </c>
      <c r="F55" s="23" t="s">
        <v>49</v>
      </c>
      <c r="G55" s="24">
        <f t="shared" si="18"/>
        <v>298900</v>
      </c>
      <c r="H55" s="24">
        <f>H56+H57</f>
        <v>40000</v>
      </c>
      <c r="I55" s="24">
        <f t="shared" ref="I55:N55" si="20">I56+I57</f>
        <v>40000</v>
      </c>
      <c r="J55" s="24">
        <f t="shared" si="20"/>
        <v>58900</v>
      </c>
      <c r="K55" s="24">
        <f t="shared" si="20"/>
        <v>40000</v>
      </c>
      <c r="L55" s="24">
        <f t="shared" si="20"/>
        <v>40000</v>
      </c>
      <c r="M55" s="24">
        <f t="shared" si="20"/>
        <v>40000</v>
      </c>
      <c r="N55" s="24">
        <f t="shared" si="20"/>
        <v>40000</v>
      </c>
      <c r="O55" s="313" t="s">
        <v>64</v>
      </c>
      <c r="P55" s="135" t="s">
        <v>108</v>
      </c>
      <c r="Q55" s="135">
        <f>R55+S55+T55+U55+V55+W55+X55</f>
        <v>67</v>
      </c>
      <c r="R55" s="280">
        <v>10</v>
      </c>
      <c r="S55" s="280">
        <v>10</v>
      </c>
      <c r="T55" s="280">
        <v>7</v>
      </c>
      <c r="U55" s="280">
        <v>10</v>
      </c>
      <c r="V55" s="280">
        <v>10</v>
      </c>
      <c r="W55" s="280">
        <v>10</v>
      </c>
      <c r="X55" s="280">
        <v>10</v>
      </c>
    </row>
    <row r="56" spans="1:24" ht="45">
      <c r="A56" s="310"/>
      <c r="B56" s="133"/>
      <c r="C56" s="310"/>
      <c r="D56" s="310"/>
      <c r="E56" s="133"/>
      <c r="F56" s="23" t="s">
        <v>60</v>
      </c>
      <c r="G56" s="24">
        <f t="shared" si="18"/>
        <v>298900</v>
      </c>
      <c r="H56" s="24">
        <v>40000</v>
      </c>
      <c r="I56" s="24">
        <v>40000</v>
      </c>
      <c r="J56" s="24">
        <v>58900</v>
      </c>
      <c r="K56" s="24">
        <v>40000</v>
      </c>
      <c r="L56" s="24">
        <v>40000</v>
      </c>
      <c r="M56" s="24">
        <v>40000</v>
      </c>
      <c r="N56" s="24">
        <v>40000</v>
      </c>
      <c r="O56" s="313"/>
      <c r="P56" s="135"/>
      <c r="Q56" s="135"/>
      <c r="R56" s="281"/>
      <c r="S56" s="281"/>
      <c r="T56" s="281"/>
      <c r="U56" s="281"/>
      <c r="V56" s="281"/>
      <c r="W56" s="281"/>
      <c r="X56" s="281"/>
    </row>
    <row r="57" spans="1:24" ht="34.9" customHeight="1">
      <c r="A57" s="311"/>
      <c r="B57" s="134"/>
      <c r="C57" s="311"/>
      <c r="D57" s="311"/>
      <c r="E57" s="134"/>
      <c r="F57" s="25" t="s">
        <v>61</v>
      </c>
      <c r="G57" s="24">
        <f t="shared" si="18"/>
        <v>0</v>
      </c>
      <c r="H57" s="24">
        <v>0</v>
      </c>
      <c r="I57" s="24">
        <v>0</v>
      </c>
      <c r="J57" s="24">
        <v>0</v>
      </c>
      <c r="K57" s="24">
        <v>0</v>
      </c>
      <c r="L57" s="24">
        <v>0</v>
      </c>
      <c r="M57" s="24">
        <v>0</v>
      </c>
      <c r="N57" s="24">
        <v>0</v>
      </c>
      <c r="O57" s="313"/>
      <c r="P57" s="135"/>
      <c r="Q57" s="135"/>
      <c r="R57" s="282"/>
      <c r="S57" s="282"/>
      <c r="T57" s="282"/>
      <c r="U57" s="282"/>
      <c r="V57" s="282"/>
      <c r="W57" s="282"/>
      <c r="X57" s="282"/>
    </row>
    <row r="58" spans="1:24" ht="22.9" customHeight="1">
      <c r="A58" s="309">
        <v>18</v>
      </c>
      <c r="B58" s="132" t="s">
        <v>113</v>
      </c>
      <c r="C58" s="309">
        <v>2020</v>
      </c>
      <c r="D58" s="309">
        <v>2026</v>
      </c>
      <c r="E58" s="132" t="s">
        <v>193</v>
      </c>
      <c r="F58" s="23" t="s">
        <v>49</v>
      </c>
      <c r="G58" s="24">
        <f t="shared" si="18"/>
        <v>41729220.609999999</v>
      </c>
      <c r="H58" s="24">
        <f>H59+H60</f>
        <v>4400000</v>
      </c>
      <c r="I58" s="24">
        <f t="shared" ref="I58:N58" si="21">I59+I60</f>
        <v>4400000</v>
      </c>
      <c r="J58" s="24">
        <f t="shared" si="21"/>
        <v>15329220.609999999</v>
      </c>
      <c r="K58" s="24">
        <f t="shared" si="21"/>
        <v>4400000</v>
      </c>
      <c r="L58" s="24">
        <f t="shared" si="21"/>
        <v>4400000</v>
      </c>
      <c r="M58" s="24">
        <f t="shared" si="21"/>
        <v>4400000</v>
      </c>
      <c r="N58" s="24">
        <f t="shared" si="21"/>
        <v>4400000</v>
      </c>
      <c r="O58" s="313" t="s">
        <v>318</v>
      </c>
      <c r="P58" s="313" t="s">
        <v>55</v>
      </c>
      <c r="Q58" s="291" t="s">
        <v>48</v>
      </c>
      <c r="R58" s="291">
        <v>1900</v>
      </c>
      <c r="S58" s="291">
        <v>1900</v>
      </c>
      <c r="T58" s="291">
        <v>1737.5</v>
      </c>
      <c r="U58" s="291">
        <v>1737.5</v>
      </c>
      <c r="V58" s="291">
        <v>1737.5</v>
      </c>
      <c r="W58" s="291">
        <v>1737.5</v>
      </c>
      <c r="X58" s="291">
        <v>1737.5</v>
      </c>
    </row>
    <row r="59" spans="1:24" ht="45">
      <c r="A59" s="310"/>
      <c r="B59" s="133"/>
      <c r="C59" s="310"/>
      <c r="D59" s="310"/>
      <c r="E59" s="133"/>
      <c r="F59" s="23" t="s">
        <v>60</v>
      </c>
      <c r="G59" s="24">
        <f t="shared" si="18"/>
        <v>39827932.859999999</v>
      </c>
      <c r="H59" s="24">
        <v>4400000</v>
      </c>
      <c r="I59" s="24">
        <v>4400000</v>
      </c>
      <c r="J59" s="24">
        <v>13427932.859999999</v>
      </c>
      <c r="K59" s="24">
        <v>4400000</v>
      </c>
      <c r="L59" s="24">
        <v>4400000</v>
      </c>
      <c r="M59" s="24">
        <v>4400000</v>
      </c>
      <c r="N59" s="24">
        <v>4400000</v>
      </c>
      <c r="O59" s="313"/>
      <c r="P59" s="313"/>
      <c r="Q59" s="291"/>
      <c r="R59" s="291"/>
      <c r="S59" s="291"/>
      <c r="T59" s="291"/>
      <c r="U59" s="291"/>
      <c r="V59" s="291"/>
      <c r="W59" s="291"/>
      <c r="X59" s="291"/>
    </row>
    <row r="60" spans="1:24" ht="35.25" customHeight="1">
      <c r="A60" s="311"/>
      <c r="B60" s="134"/>
      <c r="C60" s="311"/>
      <c r="D60" s="311"/>
      <c r="E60" s="134"/>
      <c r="F60" s="25" t="s">
        <v>61</v>
      </c>
      <c r="G60" s="24">
        <f t="shared" si="18"/>
        <v>1901287.75</v>
      </c>
      <c r="H60" s="24">
        <v>0</v>
      </c>
      <c r="I60" s="24">
        <v>0</v>
      </c>
      <c r="J60" s="24">
        <v>1901287.75</v>
      </c>
      <c r="K60" s="24">
        <v>0</v>
      </c>
      <c r="L60" s="24">
        <v>0</v>
      </c>
      <c r="M60" s="24">
        <v>0</v>
      </c>
      <c r="N60" s="24">
        <v>0</v>
      </c>
      <c r="O60" s="313"/>
      <c r="P60" s="313"/>
      <c r="Q60" s="291"/>
      <c r="R60" s="291"/>
      <c r="S60" s="291"/>
      <c r="T60" s="291"/>
      <c r="U60" s="291"/>
      <c r="V60" s="291"/>
      <c r="W60" s="291"/>
      <c r="X60" s="291"/>
    </row>
    <row r="61" spans="1:24" ht="22.9" customHeight="1">
      <c r="A61" s="309">
        <v>19</v>
      </c>
      <c r="B61" s="132" t="s">
        <v>114</v>
      </c>
      <c r="C61" s="309">
        <v>2020</v>
      </c>
      <c r="D61" s="309">
        <v>2026</v>
      </c>
      <c r="E61" s="132" t="s">
        <v>104</v>
      </c>
      <c r="F61" s="23" t="s">
        <v>49</v>
      </c>
      <c r="G61" s="24">
        <f t="shared" si="18"/>
        <v>1030160</v>
      </c>
      <c r="H61" s="24">
        <f>H62+H63</f>
        <v>70160</v>
      </c>
      <c r="I61" s="24">
        <f t="shared" ref="I61:N61" si="22">I62+I63</f>
        <v>100000</v>
      </c>
      <c r="J61" s="24">
        <f t="shared" si="22"/>
        <v>460000</v>
      </c>
      <c r="K61" s="24">
        <f t="shared" si="22"/>
        <v>100000</v>
      </c>
      <c r="L61" s="24">
        <f t="shared" si="22"/>
        <v>100000</v>
      </c>
      <c r="M61" s="24">
        <f t="shared" si="22"/>
        <v>100000</v>
      </c>
      <c r="N61" s="24">
        <f t="shared" si="22"/>
        <v>100000</v>
      </c>
      <c r="O61" s="313" t="s">
        <v>320</v>
      </c>
      <c r="P61" s="135" t="s">
        <v>97</v>
      </c>
      <c r="Q61" s="135" t="s">
        <v>48</v>
      </c>
      <c r="R61" s="135">
        <v>100</v>
      </c>
      <c r="S61" s="135">
        <v>100</v>
      </c>
      <c r="T61" s="135">
        <v>100</v>
      </c>
      <c r="U61" s="135">
        <v>100</v>
      </c>
      <c r="V61" s="135">
        <v>100</v>
      </c>
      <c r="W61" s="135">
        <v>100</v>
      </c>
      <c r="X61" s="135">
        <v>100</v>
      </c>
    </row>
    <row r="62" spans="1:24" ht="45">
      <c r="A62" s="310"/>
      <c r="B62" s="133"/>
      <c r="C62" s="310"/>
      <c r="D62" s="310"/>
      <c r="E62" s="133"/>
      <c r="F62" s="23" t="s">
        <v>60</v>
      </c>
      <c r="G62" s="24">
        <f t="shared" si="18"/>
        <v>1030160</v>
      </c>
      <c r="H62" s="24">
        <v>70160</v>
      </c>
      <c r="I62" s="24">
        <v>100000</v>
      </c>
      <c r="J62" s="24">
        <v>460000</v>
      </c>
      <c r="K62" s="24">
        <v>100000</v>
      </c>
      <c r="L62" s="24">
        <v>100000</v>
      </c>
      <c r="M62" s="24">
        <v>100000</v>
      </c>
      <c r="N62" s="24">
        <v>100000</v>
      </c>
      <c r="O62" s="313"/>
      <c r="P62" s="135"/>
      <c r="Q62" s="135"/>
      <c r="R62" s="135"/>
      <c r="S62" s="135"/>
      <c r="T62" s="135"/>
      <c r="U62" s="135"/>
      <c r="V62" s="135"/>
      <c r="W62" s="135"/>
      <c r="X62" s="135"/>
    </row>
    <row r="63" spans="1:24" ht="36.6" customHeight="1">
      <c r="A63" s="311"/>
      <c r="B63" s="134"/>
      <c r="C63" s="311"/>
      <c r="D63" s="311"/>
      <c r="E63" s="134"/>
      <c r="F63" s="25" t="s">
        <v>61</v>
      </c>
      <c r="G63" s="24">
        <f t="shared" si="18"/>
        <v>0</v>
      </c>
      <c r="H63" s="24">
        <v>0</v>
      </c>
      <c r="I63" s="24">
        <v>0</v>
      </c>
      <c r="J63" s="24">
        <v>0</v>
      </c>
      <c r="K63" s="24">
        <v>0</v>
      </c>
      <c r="L63" s="24">
        <v>0</v>
      </c>
      <c r="M63" s="24">
        <v>0</v>
      </c>
      <c r="N63" s="24">
        <v>0</v>
      </c>
      <c r="O63" s="313"/>
      <c r="P63" s="135"/>
      <c r="Q63" s="135"/>
      <c r="R63" s="135"/>
      <c r="S63" s="135"/>
      <c r="T63" s="135"/>
      <c r="U63" s="135"/>
      <c r="V63" s="135"/>
      <c r="W63" s="135"/>
      <c r="X63" s="135"/>
    </row>
    <row r="64" spans="1:24" ht="18.600000000000001" customHeight="1">
      <c r="A64" s="309">
        <v>20</v>
      </c>
      <c r="B64" s="132" t="s">
        <v>115</v>
      </c>
      <c r="C64" s="309">
        <v>2020</v>
      </c>
      <c r="D64" s="309">
        <v>2026</v>
      </c>
      <c r="E64" s="132" t="s">
        <v>24</v>
      </c>
      <c r="F64" s="23" t="s">
        <v>49</v>
      </c>
      <c r="G64" s="24">
        <f t="shared" si="18"/>
        <v>250000</v>
      </c>
      <c r="H64" s="24">
        <f>H65+H66</f>
        <v>100000</v>
      </c>
      <c r="I64" s="24">
        <f t="shared" ref="I64:N64" si="23">I65+I66</f>
        <v>30000</v>
      </c>
      <c r="J64" s="24">
        <f t="shared" si="23"/>
        <v>0</v>
      </c>
      <c r="K64" s="24">
        <f t="shared" si="23"/>
        <v>30000</v>
      </c>
      <c r="L64" s="24">
        <f t="shared" si="23"/>
        <v>30000</v>
      </c>
      <c r="M64" s="24">
        <f t="shared" si="23"/>
        <v>30000</v>
      </c>
      <c r="N64" s="24">
        <f t="shared" si="23"/>
        <v>30000</v>
      </c>
      <c r="O64" s="313" t="s">
        <v>321</v>
      </c>
      <c r="P64" s="135" t="s">
        <v>97</v>
      </c>
      <c r="Q64" s="135" t="s">
        <v>48</v>
      </c>
      <c r="R64" s="135">
        <v>100</v>
      </c>
      <c r="S64" s="135">
        <v>100</v>
      </c>
      <c r="T64" s="135">
        <v>100</v>
      </c>
      <c r="U64" s="135">
        <v>100</v>
      </c>
      <c r="V64" s="135">
        <v>100</v>
      </c>
      <c r="W64" s="135">
        <v>100</v>
      </c>
      <c r="X64" s="135">
        <v>100</v>
      </c>
    </row>
    <row r="65" spans="1:24" ht="45">
      <c r="A65" s="310"/>
      <c r="B65" s="133"/>
      <c r="C65" s="310"/>
      <c r="D65" s="310"/>
      <c r="E65" s="133"/>
      <c r="F65" s="23" t="s">
        <v>60</v>
      </c>
      <c r="G65" s="24">
        <f t="shared" si="18"/>
        <v>250000</v>
      </c>
      <c r="H65" s="24">
        <v>100000</v>
      </c>
      <c r="I65" s="24">
        <v>30000</v>
      </c>
      <c r="J65" s="24">
        <v>0</v>
      </c>
      <c r="K65" s="24">
        <v>30000</v>
      </c>
      <c r="L65" s="24">
        <v>30000</v>
      </c>
      <c r="M65" s="24">
        <v>30000</v>
      </c>
      <c r="N65" s="24">
        <v>30000</v>
      </c>
      <c r="O65" s="313"/>
      <c r="P65" s="135"/>
      <c r="Q65" s="135"/>
      <c r="R65" s="135"/>
      <c r="S65" s="135"/>
      <c r="T65" s="135"/>
      <c r="U65" s="135"/>
      <c r="V65" s="135"/>
      <c r="W65" s="135"/>
      <c r="X65" s="135"/>
    </row>
    <row r="66" spans="1:24" ht="33" customHeight="1">
      <c r="A66" s="311"/>
      <c r="B66" s="134"/>
      <c r="C66" s="311"/>
      <c r="D66" s="311"/>
      <c r="E66" s="134"/>
      <c r="F66" s="25" t="s">
        <v>61</v>
      </c>
      <c r="G66" s="24">
        <f t="shared" si="18"/>
        <v>0</v>
      </c>
      <c r="H66" s="24">
        <v>0</v>
      </c>
      <c r="I66" s="24">
        <v>0</v>
      </c>
      <c r="J66" s="24">
        <v>0</v>
      </c>
      <c r="K66" s="24">
        <v>0</v>
      </c>
      <c r="L66" s="24">
        <v>0</v>
      </c>
      <c r="M66" s="24">
        <v>0</v>
      </c>
      <c r="N66" s="24">
        <v>0</v>
      </c>
      <c r="O66" s="313"/>
      <c r="P66" s="135"/>
      <c r="Q66" s="135"/>
      <c r="R66" s="135"/>
      <c r="S66" s="135"/>
      <c r="T66" s="135"/>
      <c r="U66" s="135"/>
      <c r="V66" s="135"/>
      <c r="W66" s="135"/>
      <c r="X66" s="135"/>
    </row>
    <row r="67" spans="1:24" ht="22.15" customHeight="1">
      <c r="A67" s="135">
        <v>21</v>
      </c>
      <c r="B67" s="314" t="s">
        <v>116</v>
      </c>
      <c r="C67" s="309">
        <v>2020</v>
      </c>
      <c r="D67" s="309">
        <v>2026</v>
      </c>
      <c r="E67" s="132" t="s">
        <v>84</v>
      </c>
      <c r="F67" s="23" t="s">
        <v>49</v>
      </c>
      <c r="G67" s="24">
        <f t="shared" si="18"/>
        <v>18984733.84</v>
      </c>
      <c r="H67" s="24">
        <f>H68+H69</f>
        <v>2530346.7599999998</v>
      </c>
      <c r="I67" s="24">
        <f t="shared" ref="I67:N67" si="24">I68+I69</f>
        <v>2600000</v>
      </c>
      <c r="J67" s="24">
        <f t="shared" si="24"/>
        <v>3454387.08</v>
      </c>
      <c r="K67" s="24">
        <f t="shared" si="24"/>
        <v>2600000</v>
      </c>
      <c r="L67" s="24">
        <f t="shared" si="24"/>
        <v>2600000</v>
      </c>
      <c r="M67" s="24">
        <f t="shared" si="24"/>
        <v>2600000</v>
      </c>
      <c r="N67" s="24">
        <f t="shared" si="24"/>
        <v>2600000</v>
      </c>
      <c r="O67" s="313" t="s">
        <v>322</v>
      </c>
      <c r="P67" s="135" t="s">
        <v>97</v>
      </c>
      <c r="Q67" s="135" t="s">
        <v>48</v>
      </c>
      <c r="R67" s="135">
        <v>2</v>
      </c>
      <c r="S67" s="135">
        <v>2</v>
      </c>
      <c r="T67" s="135">
        <v>2</v>
      </c>
      <c r="U67" s="135">
        <v>2</v>
      </c>
      <c r="V67" s="135">
        <v>2</v>
      </c>
      <c r="W67" s="135">
        <v>2</v>
      </c>
      <c r="X67" s="135">
        <v>2</v>
      </c>
    </row>
    <row r="68" spans="1:24" ht="45">
      <c r="A68" s="135"/>
      <c r="B68" s="314"/>
      <c r="C68" s="310"/>
      <c r="D68" s="310"/>
      <c r="E68" s="133"/>
      <c r="F68" s="23" t="s">
        <v>60</v>
      </c>
      <c r="G68" s="24">
        <f t="shared" si="18"/>
        <v>18984733.84</v>
      </c>
      <c r="H68" s="24">
        <v>2530346.7599999998</v>
      </c>
      <c r="I68" s="24">
        <v>2600000</v>
      </c>
      <c r="J68" s="24">
        <v>3454387.08</v>
      </c>
      <c r="K68" s="24">
        <v>2600000</v>
      </c>
      <c r="L68" s="24">
        <v>2600000</v>
      </c>
      <c r="M68" s="24">
        <v>2600000</v>
      </c>
      <c r="N68" s="24">
        <v>2600000</v>
      </c>
      <c r="O68" s="313"/>
      <c r="P68" s="135"/>
      <c r="Q68" s="135"/>
      <c r="R68" s="135"/>
      <c r="S68" s="135"/>
      <c r="T68" s="135"/>
      <c r="U68" s="135"/>
      <c r="V68" s="135"/>
      <c r="W68" s="135"/>
      <c r="X68" s="135"/>
    </row>
    <row r="69" spans="1:24" ht="31.9" customHeight="1">
      <c r="A69" s="135"/>
      <c r="B69" s="314"/>
      <c r="C69" s="311"/>
      <c r="D69" s="311"/>
      <c r="E69" s="134"/>
      <c r="F69" s="25" t="s">
        <v>61</v>
      </c>
      <c r="G69" s="24">
        <f t="shared" si="18"/>
        <v>0</v>
      </c>
      <c r="H69" s="24">
        <v>0</v>
      </c>
      <c r="I69" s="24">
        <v>0</v>
      </c>
      <c r="J69" s="24">
        <v>0</v>
      </c>
      <c r="K69" s="24">
        <v>0</v>
      </c>
      <c r="L69" s="24">
        <v>0</v>
      </c>
      <c r="M69" s="24">
        <v>0</v>
      </c>
      <c r="N69" s="24">
        <v>0</v>
      </c>
      <c r="O69" s="313"/>
      <c r="P69" s="135"/>
      <c r="Q69" s="135"/>
      <c r="R69" s="135"/>
      <c r="S69" s="135"/>
      <c r="T69" s="135"/>
      <c r="U69" s="135"/>
      <c r="V69" s="135"/>
      <c r="W69" s="135"/>
      <c r="X69" s="135"/>
    </row>
    <row r="70" spans="1:24" ht="25.9" customHeight="1">
      <c r="A70" s="135">
        <v>22</v>
      </c>
      <c r="B70" s="314" t="s">
        <v>117</v>
      </c>
      <c r="C70" s="315">
        <v>2020</v>
      </c>
      <c r="D70" s="315">
        <v>2026</v>
      </c>
      <c r="E70" s="132" t="s">
        <v>25</v>
      </c>
      <c r="F70" s="23" t="s">
        <v>49</v>
      </c>
      <c r="G70" s="24">
        <f t="shared" si="18"/>
        <v>2014059.37</v>
      </c>
      <c r="H70" s="24">
        <f>H71+H72</f>
        <v>276332</v>
      </c>
      <c r="I70" s="24">
        <f t="shared" ref="I70:N70" si="25">I71+I72</f>
        <v>280000</v>
      </c>
      <c r="J70" s="24">
        <f t="shared" si="25"/>
        <v>337727.37</v>
      </c>
      <c r="K70" s="24">
        <f t="shared" si="25"/>
        <v>280000</v>
      </c>
      <c r="L70" s="24">
        <f t="shared" si="25"/>
        <v>280000</v>
      </c>
      <c r="M70" s="24">
        <f t="shared" si="25"/>
        <v>280000</v>
      </c>
      <c r="N70" s="24">
        <f t="shared" si="25"/>
        <v>280000</v>
      </c>
      <c r="O70" s="135" t="s">
        <v>323</v>
      </c>
      <c r="P70" s="135" t="s">
        <v>81</v>
      </c>
      <c r="Q70" s="135">
        <f>R70+S70+T70+U70+V70+W70+X70</f>
        <v>711</v>
      </c>
      <c r="R70" s="280">
        <v>100</v>
      </c>
      <c r="S70" s="280">
        <v>100</v>
      </c>
      <c r="T70" s="280">
        <v>111</v>
      </c>
      <c r="U70" s="280">
        <v>100</v>
      </c>
      <c r="V70" s="280">
        <v>100</v>
      </c>
      <c r="W70" s="280">
        <v>100</v>
      </c>
      <c r="X70" s="280">
        <v>100</v>
      </c>
    </row>
    <row r="71" spans="1:24" ht="45">
      <c r="A71" s="135"/>
      <c r="B71" s="314"/>
      <c r="C71" s="315"/>
      <c r="D71" s="315"/>
      <c r="E71" s="133"/>
      <c r="F71" s="23" t="s">
        <v>60</v>
      </c>
      <c r="G71" s="24">
        <f t="shared" si="18"/>
        <v>0</v>
      </c>
      <c r="H71" s="24">
        <v>0</v>
      </c>
      <c r="I71" s="24">
        <v>0</v>
      </c>
      <c r="J71" s="24">
        <v>0</v>
      </c>
      <c r="K71" s="24">
        <v>0</v>
      </c>
      <c r="L71" s="24">
        <v>0</v>
      </c>
      <c r="M71" s="24">
        <v>0</v>
      </c>
      <c r="N71" s="24">
        <v>0</v>
      </c>
      <c r="O71" s="135"/>
      <c r="P71" s="135"/>
      <c r="Q71" s="135"/>
      <c r="R71" s="281"/>
      <c r="S71" s="281"/>
      <c r="T71" s="281"/>
      <c r="U71" s="281"/>
      <c r="V71" s="281"/>
      <c r="W71" s="281"/>
      <c r="X71" s="281"/>
    </row>
    <row r="72" spans="1:24" ht="32.450000000000003" customHeight="1">
      <c r="A72" s="135"/>
      <c r="B72" s="314"/>
      <c r="C72" s="315"/>
      <c r="D72" s="315"/>
      <c r="E72" s="134"/>
      <c r="F72" s="25" t="s">
        <v>61</v>
      </c>
      <c r="G72" s="24">
        <f t="shared" si="18"/>
        <v>2014059.37</v>
      </c>
      <c r="H72" s="24">
        <v>276332</v>
      </c>
      <c r="I72" s="24">
        <v>280000</v>
      </c>
      <c r="J72" s="24">
        <v>337727.37</v>
      </c>
      <c r="K72" s="24">
        <v>280000</v>
      </c>
      <c r="L72" s="24">
        <v>280000</v>
      </c>
      <c r="M72" s="24">
        <v>280000</v>
      </c>
      <c r="N72" s="24">
        <v>280000</v>
      </c>
      <c r="O72" s="135"/>
      <c r="P72" s="135"/>
      <c r="Q72" s="135"/>
      <c r="R72" s="282"/>
      <c r="S72" s="282"/>
      <c r="T72" s="282"/>
      <c r="U72" s="282"/>
      <c r="V72" s="282"/>
      <c r="W72" s="282"/>
      <c r="X72" s="282"/>
    </row>
    <row r="73" spans="1:24" ht="18.600000000000001" customHeight="1">
      <c r="A73" s="135">
        <v>23</v>
      </c>
      <c r="B73" s="132" t="s">
        <v>118</v>
      </c>
      <c r="C73" s="315">
        <v>2020</v>
      </c>
      <c r="D73" s="315">
        <v>2026</v>
      </c>
      <c r="E73" s="132" t="s">
        <v>104</v>
      </c>
      <c r="F73" s="23" t="s">
        <v>49</v>
      </c>
      <c r="G73" s="24" t="s">
        <v>48</v>
      </c>
      <c r="H73" s="24" t="s">
        <v>48</v>
      </c>
      <c r="I73" s="24" t="s">
        <v>48</v>
      </c>
      <c r="J73" s="24" t="s">
        <v>48</v>
      </c>
      <c r="K73" s="24" t="s">
        <v>48</v>
      </c>
      <c r="L73" s="24" t="s">
        <v>48</v>
      </c>
      <c r="M73" s="24" t="s">
        <v>48</v>
      </c>
      <c r="N73" s="24" t="s">
        <v>48</v>
      </c>
      <c r="O73" s="280" t="s">
        <v>319</v>
      </c>
      <c r="P73" s="135" t="s">
        <v>97</v>
      </c>
      <c r="Q73" s="135" t="s">
        <v>48</v>
      </c>
      <c r="R73" s="280">
        <v>100</v>
      </c>
      <c r="S73" s="280">
        <v>100</v>
      </c>
      <c r="T73" s="280">
        <v>100</v>
      </c>
      <c r="U73" s="280">
        <v>100</v>
      </c>
      <c r="V73" s="280">
        <v>100</v>
      </c>
      <c r="W73" s="280">
        <v>100</v>
      </c>
      <c r="X73" s="280">
        <v>100</v>
      </c>
    </row>
    <row r="74" spans="1:24" ht="45">
      <c r="A74" s="135"/>
      <c r="B74" s="133"/>
      <c r="C74" s="315"/>
      <c r="D74" s="315"/>
      <c r="E74" s="133"/>
      <c r="F74" s="23" t="s">
        <v>60</v>
      </c>
      <c r="G74" s="24" t="s">
        <v>48</v>
      </c>
      <c r="H74" s="24" t="s">
        <v>48</v>
      </c>
      <c r="I74" s="24" t="s">
        <v>48</v>
      </c>
      <c r="J74" s="24" t="s">
        <v>48</v>
      </c>
      <c r="K74" s="24" t="s">
        <v>48</v>
      </c>
      <c r="L74" s="24" t="s">
        <v>48</v>
      </c>
      <c r="M74" s="24" t="s">
        <v>48</v>
      </c>
      <c r="N74" s="24" t="s">
        <v>48</v>
      </c>
      <c r="O74" s="281"/>
      <c r="P74" s="135"/>
      <c r="Q74" s="135"/>
      <c r="R74" s="281"/>
      <c r="S74" s="281"/>
      <c r="T74" s="281"/>
      <c r="U74" s="281"/>
      <c r="V74" s="281"/>
      <c r="W74" s="281"/>
      <c r="X74" s="281"/>
    </row>
    <row r="75" spans="1:24" ht="33" customHeight="1">
      <c r="A75" s="135"/>
      <c r="B75" s="134"/>
      <c r="C75" s="315"/>
      <c r="D75" s="315"/>
      <c r="E75" s="134"/>
      <c r="F75" s="25" t="s">
        <v>61</v>
      </c>
      <c r="G75" s="24" t="s">
        <v>48</v>
      </c>
      <c r="H75" s="24" t="s">
        <v>48</v>
      </c>
      <c r="I75" s="24" t="s">
        <v>48</v>
      </c>
      <c r="J75" s="24" t="s">
        <v>48</v>
      </c>
      <c r="K75" s="24" t="s">
        <v>48</v>
      </c>
      <c r="L75" s="24" t="s">
        <v>48</v>
      </c>
      <c r="M75" s="24" t="s">
        <v>48</v>
      </c>
      <c r="N75" s="24" t="s">
        <v>48</v>
      </c>
      <c r="O75" s="282"/>
      <c r="P75" s="135"/>
      <c r="Q75" s="135"/>
      <c r="R75" s="282"/>
      <c r="S75" s="282"/>
      <c r="T75" s="282"/>
      <c r="U75" s="282"/>
      <c r="V75" s="282"/>
      <c r="W75" s="282"/>
      <c r="X75" s="282"/>
    </row>
    <row r="76" spans="1:24" ht="25.15" customHeight="1">
      <c r="A76" s="135">
        <v>24</v>
      </c>
      <c r="B76" s="132" t="s">
        <v>119</v>
      </c>
      <c r="C76" s="315">
        <v>2020</v>
      </c>
      <c r="D76" s="315">
        <v>2026</v>
      </c>
      <c r="E76" s="132" t="s">
        <v>85</v>
      </c>
      <c r="F76" s="23" t="s">
        <v>49</v>
      </c>
      <c r="G76" s="24" t="s">
        <v>48</v>
      </c>
      <c r="H76" s="24" t="s">
        <v>48</v>
      </c>
      <c r="I76" s="24" t="s">
        <v>48</v>
      </c>
      <c r="J76" s="24" t="s">
        <v>48</v>
      </c>
      <c r="K76" s="24" t="s">
        <v>48</v>
      </c>
      <c r="L76" s="24" t="s">
        <v>48</v>
      </c>
      <c r="M76" s="24" t="s">
        <v>48</v>
      </c>
      <c r="N76" s="24" t="s">
        <v>48</v>
      </c>
      <c r="O76" s="280" t="s">
        <v>86</v>
      </c>
      <c r="P76" s="135" t="s">
        <v>97</v>
      </c>
      <c r="Q76" s="280" t="s">
        <v>48</v>
      </c>
      <c r="R76" s="280">
        <v>100</v>
      </c>
      <c r="S76" s="280">
        <v>100</v>
      </c>
      <c r="T76" s="280">
        <v>100</v>
      </c>
      <c r="U76" s="280">
        <v>100</v>
      </c>
      <c r="V76" s="280">
        <v>100</v>
      </c>
      <c r="W76" s="280">
        <v>100</v>
      </c>
      <c r="X76" s="280">
        <v>100</v>
      </c>
    </row>
    <row r="77" spans="1:24" ht="45">
      <c r="A77" s="135"/>
      <c r="B77" s="133"/>
      <c r="C77" s="315"/>
      <c r="D77" s="315"/>
      <c r="E77" s="133"/>
      <c r="F77" s="23" t="s">
        <v>60</v>
      </c>
      <c r="G77" s="24" t="s">
        <v>48</v>
      </c>
      <c r="H77" s="24" t="s">
        <v>48</v>
      </c>
      <c r="I77" s="24" t="s">
        <v>48</v>
      </c>
      <c r="J77" s="24" t="s">
        <v>48</v>
      </c>
      <c r="K77" s="24" t="s">
        <v>48</v>
      </c>
      <c r="L77" s="24" t="s">
        <v>48</v>
      </c>
      <c r="M77" s="24" t="s">
        <v>48</v>
      </c>
      <c r="N77" s="24" t="s">
        <v>48</v>
      </c>
      <c r="O77" s="281"/>
      <c r="P77" s="135"/>
      <c r="Q77" s="281"/>
      <c r="R77" s="281"/>
      <c r="S77" s="281"/>
      <c r="T77" s="281"/>
      <c r="U77" s="281"/>
      <c r="V77" s="281"/>
      <c r="W77" s="281"/>
      <c r="X77" s="281"/>
    </row>
    <row r="78" spans="1:24" ht="28.15" customHeight="1">
      <c r="A78" s="135"/>
      <c r="B78" s="134"/>
      <c r="C78" s="315"/>
      <c r="D78" s="315"/>
      <c r="E78" s="134"/>
      <c r="F78" s="25" t="s">
        <v>61</v>
      </c>
      <c r="G78" s="24" t="s">
        <v>48</v>
      </c>
      <c r="H78" s="24" t="s">
        <v>48</v>
      </c>
      <c r="I78" s="24" t="s">
        <v>48</v>
      </c>
      <c r="J78" s="24" t="s">
        <v>48</v>
      </c>
      <c r="K78" s="24" t="s">
        <v>48</v>
      </c>
      <c r="L78" s="24" t="s">
        <v>48</v>
      </c>
      <c r="M78" s="24" t="s">
        <v>48</v>
      </c>
      <c r="N78" s="24" t="s">
        <v>48</v>
      </c>
      <c r="O78" s="282"/>
      <c r="P78" s="135"/>
      <c r="Q78" s="282"/>
      <c r="R78" s="282"/>
      <c r="S78" s="282"/>
      <c r="T78" s="282"/>
      <c r="U78" s="282"/>
      <c r="V78" s="282"/>
      <c r="W78" s="282"/>
      <c r="X78" s="282"/>
    </row>
    <row r="79" spans="1:24" ht="14.45" customHeight="1">
      <c r="A79" s="318" t="s">
        <v>105</v>
      </c>
      <c r="B79" s="132" t="s">
        <v>191</v>
      </c>
      <c r="C79" s="280">
        <v>2020</v>
      </c>
      <c r="D79" s="280">
        <v>2026</v>
      </c>
      <c r="E79" s="132" t="s">
        <v>82</v>
      </c>
      <c r="F79" s="23" t="s">
        <v>49</v>
      </c>
      <c r="G79" s="24">
        <f t="shared" ref="G79:G105" si="26">H79+I79+J79+K79+L79+M79+N79</f>
        <v>436800</v>
      </c>
      <c r="H79" s="24">
        <f>H80+H81</f>
        <v>200000</v>
      </c>
      <c r="I79" s="24">
        <f t="shared" ref="I79:N79" si="27">I80+I81</f>
        <v>40000</v>
      </c>
      <c r="J79" s="24">
        <f t="shared" si="27"/>
        <v>36800</v>
      </c>
      <c r="K79" s="24">
        <f t="shared" si="27"/>
        <v>40000</v>
      </c>
      <c r="L79" s="24">
        <f t="shared" si="27"/>
        <v>40000</v>
      </c>
      <c r="M79" s="24">
        <f t="shared" si="27"/>
        <v>40000</v>
      </c>
      <c r="N79" s="24">
        <f t="shared" si="27"/>
        <v>40000</v>
      </c>
      <c r="O79" s="280" t="s">
        <v>27</v>
      </c>
      <c r="P79" s="135" t="s">
        <v>97</v>
      </c>
      <c r="Q79" s="135" t="s">
        <v>48</v>
      </c>
      <c r="R79" s="135">
        <v>86</v>
      </c>
      <c r="S79" s="135">
        <v>87</v>
      </c>
      <c r="T79" s="135">
        <v>88</v>
      </c>
      <c r="U79" s="135">
        <v>90</v>
      </c>
      <c r="V79" s="135">
        <v>92</v>
      </c>
      <c r="W79" s="135">
        <v>93</v>
      </c>
      <c r="X79" s="135">
        <v>94</v>
      </c>
    </row>
    <row r="80" spans="1:24" ht="45">
      <c r="A80" s="319"/>
      <c r="B80" s="133"/>
      <c r="C80" s="281"/>
      <c r="D80" s="281"/>
      <c r="E80" s="133"/>
      <c r="F80" s="23" t="s">
        <v>60</v>
      </c>
      <c r="G80" s="24">
        <f t="shared" si="26"/>
        <v>436800</v>
      </c>
      <c r="H80" s="24">
        <v>200000</v>
      </c>
      <c r="I80" s="24">
        <v>40000</v>
      </c>
      <c r="J80" s="24">
        <v>36800</v>
      </c>
      <c r="K80" s="24">
        <v>40000</v>
      </c>
      <c r="L80" s="24">
        <v>40000</v>
      </c>
      <c r="M80" s="24">
        <v>40000</v>
      </c>
      <c r="N80" s="24">
        <v>40000</v>
      </c>
      <c r="O80" s="316"/>
      <c r="P80" s="135"/>
      <c r="Q80" s="135" t="s">
        <v>48</v>
      </c>
      <c r="R80" s="135" t="s">
        <v>48</v>
      </c>
      <c r="S80" s="135" t="s">
        <v>48</v>
      </c>
      <c r="T80" s="135" t="s">
        <v>48</v>
      </c>
      <c r="U80" s="135" t="s">
        <v>48</v>
      </c>
      <c r="V80" s="135" t="s">
        <v>48</v>
      </c>
      <c r="W80" s="135" t="s">
        <v>48</v>
      </c>
      <c r="X80" s="135" t="s">
        <v>48</v>
      </c>
    </row>
    <row r="81" spans="1:24" ht="33.75">
      <c r="A81" s="320"/>
      <c r="B81" s="134"/>
      <c r="C81" s="282"/>
      <c r="D81" s="282"/>
      <c r="E81" s="134"/>
      <c r="F81" s="25" t="s">
        <v>61</v>
      </c>
      <c r="G81" s="24">
        <f t="shared" si="26"/>
        <v>0</v>
      </c>
      <c r="H81" s="24">
        <v>0</v>
      </c>
      <c r="I81" s="24">
        <v>0</v>
      </c>
      <c r="J81" s="24">
        <v>0</v>
      </c>
      <c r="K81" s="24">
        <v>0</v>
      </c>
      <c r="L81" s="24">
        <v>0</v>
      </c>
      <c r="M81" s="24">
        <v>0</v>
      </c>
      <c r="N81" s="24">
        <v>0</v>
      </c>
      <c r="O81" s="317"/>
      <c r="P81" s="135"/>
      <c r="Q81" s="135"/>
      <c r="R81" s="135"/>
      <c r="S81" s="135"/>
      <c r="T81" s="135"/>
      <c r="U81" s="135"/>
      <c r="V81" s="135"/>
      <c r="W81" s="135"/>
      <c r="X81" s="135"/>
    </row>
    <row r="82" spans="1:24" ht="14.45" customHeight="1">
      <c r="A82" s="318" t="s">
        <v>106</v>
      </c>
      <c r="B82" s="132" t="s">
        <v>120</v>
      </c>
      <c r="C82" s="280">
        <v>2020</v>
      </c>
      <c r="D82" s="280">
        <v>2026</v>
      </c>
      <c r="E82" s="132" t="s">
        <v>194</v>
      </c>
      <c r="F82" s="23" t="s">
        <v>49</v>
      </c>
      <c r="G82" s="24">
        <f t="shared" si="26"/>
        <v>217312811.87</v>
      </c>
      <c r="H82" s="24">
        <f>H83+H84</f>
        <v>29501891.699999999</v>
      </c>
      <c r="I82" s="24">
        <f t="shared" ref="I82:N82" si="28">I83+I84</f>
        <v>30000000</v>
      </c>
      <c r="J82" s="24">
        <f t="shared" si="28"/>
        <v>37810920.170000002</v>
      </c>
      <c r="K82" s="24">
        <f t="shared" si="28"/>
        <v>30000000</v>
      </c>
      <c r="L82" s="24">
        <f t="shared" si="28"/>
        <v>30000000</v>
      </c>
      <c r="M82" s="24">
        <f t="shared" si="28"/>
        <v>30000000</v>
      </c>
      <c r="N82" s="24">
        <f t="shared" si="28"/>
        <v>30000000</v>
      </c>
      <c r="O82" s="280" t="s">
        <v>195</v>
      </c>
      <c r="P82" s="135" t="s">
        <v>73</v>
      </c>
      <c r="Q82" s="135" t="s">
        <v>48</v>
      </c>
      <c r="R82" s="135">
        <v>0</v>
      </c>
      <c r="S82" s="135">
        <v>0</v>
      </c>
      <c r="T82" s="135">
        <v>0</v>
      </c>
      <c r="U82" s="135">
        <v>0</v>
      </c>
      <c r="V82" s="135">
        <v>0</v>
      </c>
      <c r="W82" s="135">
        <v>0</v>
      </c>
      <c r="X82" s="135">
        <v>0</v>
      </c>
    </row>
    <row r="83" spans="1:24" ht="45">
      <c r="A83" s="319"/>
      <c r="B83" s="133"/>
      <c r="C83" s="281"/>
      <c r="D83" s="281"/>
      <c r="E83" s="133"/>
      <c r="F83" s="23" t="s">
        <v>60</v>
      </c>
      <c r="G83" s="24">
        <f t="shared" si="26"/>
        <v>215532709.08000001</v>
      </c>
      <c r="H83" s="24">
        <v>29501891.699999999</v>
      </c>
      <c r="I83" s="24">
        <v>30000000</v>
      </c>
      <c r="J83" s="24">
        <v>36030817.380000003</v>
      </c>
      <c r="K83" s="24">
        <v>30000000</v>
      </c>
      <c r="L83" s="24">
        <v>30000000</v>
      </c>
      <c r="M83" s="24">
        <v>30000000</v>
      </c>
      <c r="N83" s="24">
        <v>30000000</v>
      </c>
      <c r="O83" s="281"/>
      <c r="P83" s="135"/>
      <c r="Q83" s="135"/>
      <c r="R83" s="135"/>
      <c r="S83" s="135"/>
      <c r="T83" s="135"/>
      <c r="U83" s="135"/>
      <c r="V83" s="135"/>
      <c r="W83" s="135"/>
      <c r="X83" s="135"/>
    </row>
    <row r="84" spans="1:24" ht="27" customHeight="1">
      <c r="A84" s="320"/>
      <c r="B84" s="134"/>
      <c r="C84" s="282"/>
      <c r="D84" s="282"/>
      <c r="E84" s="134"/>
      <c r="F84" s="25" t="s">
        <v>61</v>
      </c>
      <c r="G84" s="24">
        <f t="shared" si="26"/>
        <v>1780102.79</v>
      </c>
      <c r="H84" s="24">
        <v>0</v>
      </c>
      <c r="I84" s="24">
        <v>0</v>
      </c>
      <c r="J84" s="24">
        <v>1780102.79</v>
      </c>
      <c r="K84" s="24">
        <v>0</v>
      </c>
      <c r="L84" s="24">
        <v>0</v>
      </c>
      <c r="M84" s="24">
        <v>0</v>
      </c>
      <c r="N84" s="24">
        <v>0</v>
      </c>
      <c r="O84" s="282"/>
      <c r="P84" s="135"/>
      <c r="Q84" s="135"/>
      <c r="R84" s="135"/>
      <c r="S84" s="135"/>
      <c r="T84" s="135"/>
      <c r="U84" s="135"/>
      <c r="V84" s="135"/>
      <c r="W84" s="135"/>
      <c r="X84" s="135"/>
    </row>
    <row r="85" spans="1:24" ht="21.6" customHeight="1">
      <c r="A85" s="318" t="s">
        <v>205</v>
      </c>
      <c r="B85" s="132" t="s">
        <v>121</v>
      </c>
      <c r="C85" s="280">
        <v>2020</v>
      </c>
      <c r="D85" s="280">
        <v>2026</v>
      </c>
      <c r="E85" s="132" t="s">
        <v>82</v>
      </c>
      <c r="F85" s="23" t="s">
        <v>49</v>
      </c>
      <c r="G85" s="24">
        <f t="shared" si="26"/>
        <v>648000</v>
      </c>
      <c r="H85" s="24">
        <f>H86+H87</f>
        <v>50000</v>
      </c>
      <c r="I85" s="24">
        <f t="shared" ref="I85:N85" si="29">I86+I87</f>
        <v>110000</v>
      </c>
      <c r="J85" s="24">
        <f t="shared" si="29"/>
        <v>48000</v>
      </c>
      <c r="K85" s="24">
        <f t="shared" si="29"/>
        <v>110000</v>
      </c>
      <c r="L85" s="24">
        <f t="shared" si="29"/>
        <v>110000</v>
      </c>
      <c r="M85" s="24">
        <f t="shared" si="29"/>
        <v>110000</v>
      </c>
      <c r="N85" s="24">
        <f t="shared" si="29"/>
        <v>110000</v>
      </c>
      <c r="O85" s="280" t="s">
        <v>107</v>
      </c>
      <c r="P85" s="135" t="s">
        <v>108</v>
      </c>
      <c r="Q85" s="135">
        <v>85</v>
      </c>
      <c r="R85" s="135">
        <v>3</v>
      </c>
      <c r="S85" s="135">
        <v>6</v>
      </c>
      <c r="T85" s="135">
        <v>6</v>
      </c>
      <c r="U85" s="135">
        <v>6</v>
      </c>
      <c r="V85" s="135">
        <v>6</v>
      </c>
      <c r="W85" s="135">
        <v>6</v>
      </c>
      <c r="X85" s="135">
        <v>6</v>
      </c>
    </row>
    <row r="86" spans="1:24" ht="45">
      <c r="A86" s="319"/>
      <c r="B86" s="133"/>
      <c r="C86" s="281"/>
      <c r="D86" s="281"/>
      <c r="E86" s="133"/>
      <c r="F86" s="23" t="s">
        <v>60</v>
      </c>
      <c r="G86" s="24">
        <f t="shared" si="26"/>
        <v>648000</v>
      </c>
      <c r="H86" s="24">
        <v>50000</v>
      </c>
      <c r="I86" s="24">
        <v>110000</v>
      </c>
      <c r="J86" s="24">
        <v>48000</v>
      </c>
      <c r="K86" s="24">
        <v>110000</v>
      </c>
      <c r="L86" s="24">
        <v>110000</v>
      </c>
      <c r="M86" s="24">
        <v>110000</v>
      </c>
      <c r="N86" s="24">
        <v>110000</v>
      </c>
      <c r="O86" s="316"/>
      <c r="P86" s="135"/>
      <c r="Q86" s="135" t="s">
        <v>48</v>
      </c>
      <c r="R86" s="135" t="s">
        <v>48</v>
      </c>
      <c r="S86" s="135" t="s">
        <v>48</v>
      </c>
      <c r="T86" s="135" t="s">
        <v>48</v>
      </c>
      <c r="U86" s="135" t="s">
        <v>48</v>
      </c>
      <c r="V86" s="135" t="s">
        <v>48</v>
      </c>
      <c r="W86" s="135">
        <v>94</v>
      </c>
      <c r="X86" s="135">
        <v>95</v>
      </c>
    </row>
    <row r="87" spans="1:24" ht="30" customHeight="1">
      <c r="A87" s="320"/>
      <c r="B87" s="134"/>
      <c r="C87" s="282"/>
      <c r="D87" s="282"/>
      <c r="E87" s="134"/>
      <c r="F87" s="25" t="s">
        <v>61</v>
      </c>
      <c r="G87" s="24">
        <f t="shared" si="26"/>
        <v>0</v>
      </c>
      <c r="H87" s="24">
        <v>0</v>
      </c>
      <c r="I87" s="24">
        <v>0</v>
      </c>
      <c r="J87" s="24">
        <v>0</v>
      </c>
      <c r="K87" s="24">
        <v>0</v>
      </c>
      <c r="L87" s="24">
        <v>0</v>
      </c>
      <c r="M87" s="24">
        <v>0</v>
      </c>
      <c r="N87" s="24">
        <v>0</v>
      </c>
      <c r="O87" s="317"/>
      <c r="P87" s="135"/>
      <c r="Q87" s="135"/>
      <c r="R87" s="135"/>
      <c r="S87" s="135"/>
      <c r="T87" s="135"/>
      <c r="U87" s="135"/>
      <c r="V87" s="135"/>
      <c r="W87" s="135"/>
      <c r="X87" s="135"/>
    </row>
    <row r="88" spans="1:24" ht="25.15" customHeight="1">
      <c r="A88" s="280">
        <v>28</v>
      </c>
      <c r="B88" s="132" t="s">
        <v>122</v>
      </c>
      <c r="C88" s="315">
        <v>2020</v>
      </c>
      <c r="D88" s="315">
        <v>2026</v>
      </c>
      <c r="E88" s="132" t="s">
        <v>82</v>
      </c>
      <c r="F88" s="23" t="s">
        <v>49</v>
      </c>
      <c r="G88" s="24">
        <f t="shared" si="26"/>
        <v>140000</v>
      </c>
      <c r="H88" s="24">
        <f>H89+H90</f>
        <v>20000</v>
      </c>
      <c r="I88" s="24">
        <f t="shared" ref="I88:N88" si="30">I89+I90</f>
        <v>20000</v>
      </c>
      <c r="J88" s="24">
        <f t="shared" si="30"/>
        <v>20000</v>
      </c>
      <c r="K88" s="24">
        <f t="shared" si="30"/>
        <v>20000</v>
      </c>
      <c r="L88" s="24">
        <f t="shared" si="30"/>
        <v>20000</v>
      </c>
      <c r="M88" s="24">
        <f t="shared" si="30"/>
        <v>20000</v>
      </c>
      <c r="N88" s="24">
        <f t="shared" si="30"/>
        <v>20000</v>
      </c>
      <c r="O88" s="280" t="s">
        <v>325</v>
      </c>
      <c r="P88" s="280" t="s">
        <v>59</v>
      </c>
      <c r="Q88" s="280">
        <v>7</v>
      </c>
      <c r="R88" s="280">
        <v>1</v>
      </c>
      <c r="S88" s="280">
        <v>1</v>
      </c>
      <c r="T88" s="280">
        <v>1</v>
      </c>
      <c r="U88" s="280">
        <v>1</v>
      </c>
      <c r="V88" s="280">
        <v>1</v>
      </c>
      <c r="W88" s="280">
        <v>1</v>
      </c>
      <c r="X88" s="280">
        <v>1</v>
      </c>
    </row>
    <row r="89" spans="1:24" ht="45">
      <c r="A89" s="281"/>
      <c r="B89" s="133"/>
      <c r="C89" s="315"/>
      <c r="D89" s="315"/>
      <c r="E89" s="133"/>
      <c r="F89" s="23" t="s">
        <v>60</v>
      </c>
      <c r="G89" s="24">
        <f t="shared" si="26"/>
        <v>140000</v>
      </c>
      <c r="H89" s="24">
        <v>20000</v>
      </c>
      <c r="I89" s="24">
        <v>20000</v>
      </c>
      <c r="J89" s="24">
        <v>20000</v>
      </c>
      <c r="K89" s="24">
        <v>20000</v>
      </c>
      <c r="L89" s="24">
        <v>20000</v>
      </c>
      <c r="M89" s="24">
        <v>20000</v>
      </c>
      <c r="N89" s="24">
        <v>20000</v>
      </c>
      <c r="O89" s="281"/>
      <c r="P89" s="281"/>
      <c r="Q89" s="281" t="s">
        <v>48</v>
      </c>
      <c r="R89" s="281"/>
      <c r="S89" s="281"/>
      <c r="T89" s="281"/>
      <c r="U89" s="281"/>
      <c r="V89" s="281"/>
      <c r="W89" s="281"/>
      <c r="X89" s="281"/>
    </row>
    <row r="90" spans="1:24" ht="33.75">
      <c r="A90" s="282"/>
      <c r="B90" s="134"/>
      <c r="C90" s="315"/>
      <c r="D90" s="315"/>
      <c r="E90" s="134"/>
      <c r="F90" s="25" t="s">
        <v>61</v>
      </c>
      <c r="G90" s="24">
        <f t="shared" si="26"/>
        <v>0</v>
      </c>
      <c r="H90" s="24">
        <v>0</v>
      </c>
      <c r="I90" s="24">
        <v>0</v>
      </c>
      <c r="J90" s="24">
        <v>0</v>
      </c>
      <c r="K90" s="24">
        <v>0</v>
      </c>
      <c r="L90" s="24">
        <v>0</v>
      </c>
      <c r="M90" s="24">
        <v>0</v>
      </c>
      <c r="N90" s="24">
        <v>0</v>
      </c>
      <c r="O90" s="282"/>
      <c r="P90" s="282"/>
      <c r="Q90" s="282"/>
      <c r="R90" s="282"/>
      <c r="S90" s="282"/>
      <c r="T90" s="282"/>
      <c r="U90" s="282"/>
      <c r="V90" s="282"/>
      <c r="W90" s="282"/>
      <c r="X90" s="282"/>
    </row>
    <row r="91" spans="1:24" ht="28.15" customHeight="1">
      <c r="A91" s="280">
        <v>29</v>
      </c>
      <c r="B91" s="132" t="s">
        <v>123</v>
      </c>
      <c r="C91" s="315">
        <v>2020</v>
      </c>
      <c r="D91" s="315">
        <v>2020</v>
      </c>
      <c r="E91" s="132" t="s">
        <v>82</v>
      </c>
      <c r="F91" s="23" t="s">
        <v>49</v>
      </c>
      <c r="G91" s="24">
        <f t="shared" si="26"/>
        <v>2241786.4</v>
      </c>
      <c r="H91" s="24">
        <f t="shared" ref="H91:N91" si="31">H92+H93</f>
        <v>1921680</v>
      </c>
      <c r="I91" s="24">
        <f t="shared" si="31"/>
        <v>0</v>
      </c>
      <c r="J91" s="24">
        <f t="shared" si="31"/>
        <v>320106.40000000002</v>
      </c>
      <c r="K91" s="24">
        <f t="shared" si="31"/>
        <v>0</v>
      </c>
      <c r="L91" s="24">
        <f t="shared" si="31"/>
        <v>0</v>
      </c>
      <c r="M91" s="24">
        <f t="shared" si="31"/>
        <v>0</v>
      </c>
      <c r="N91" s="24">
        <f t="shared" si="31"/>
        <v>0</v>
      </c>
      <c r="O91" s="280" t="s">
        <v>324</v>
      </c>
      <c r="P91" s="280" t="s">
        <v>59</v>
      </c>
      <c r="Q91" s="280">
        <v>2</v>
      </c>
      <c r="R91" s="280">
        <v>1</v>
      </c>
      <c r="S91" s="280">
        <v>0</v>
      </c>
      <c r="T91" s="280">
        <v>1</v>
      </c>
      <c r="U91" s="280">
        <v>0</v>
      </c>
      <c r="V91" s="280">
        <v>0</v>
      </c>
      <c r="W91" s="280">
        <v>0</v>
      </c>
      <c r="X91" s="280">
        <v>0</v>
      </c>
    </row>
    <row r="92" spans="1:24" ht="28.15" customHeight="1">
      <c r="A92" s="281"/>
      <c r="B92" s="133"/>
      <c r="C92" s="315"/>
      <c r="D92" s="315"/>
      <c r="E92" s="133"/>
      <c r="F92" s="23" t="s">
        <v>60</v>
      </c>
      <c r="G92" s="24">
        <f t="shared" si="26"/>
        <v>2241786.4</v>
      </c>
      <c r="H92" s="24">
        <v>1921680</v>
      </c>
      <c r="I92" s="24">
        <v>0</v>
      </c>
      <c r="J92" s="24">
        <v>320106.40000000002</v>
      </c>
      <c r="K92" s="24">
        <v>0</v>
      </c>
      <c r="L92" s="24">
        <v>0</v>
      </c>
      <c r="M92" s="24">
        <v>0</v>
      </c>
      <c r="N92" s="24">
        <v>0</v>
      </c>
      <c r="O92" s="281"/>
      <c r="P92" s="281"/>
      <c r="Q92" s="281" t="s">
        <v>48</v>
      </c>
      <c r="R92" s="281"/>
      <c r="S92" s="281"/>
      <c r="T92" s="281"/>
      <c r="U92" s="281"/>
      <c r="V92" s="281"/>
      <c r="W92" s="281"/>
      <c r="X92" s="281"/>
    </row>
    <row r="93" spans="1:24" ht="28.15" customHeight="1">
      <c r="A93" s="282"/>
      <c r="B93" s="134"/>
      <c r="C93" s="315"/>
      <c r="D93" s="315"/>
      <c r="E93" s="134"/>
      <c r="F93" s="25" t="s">
        <v>61</v>
      </c>
      <c r="G93" s="24">
        <f t="shared" si="26"/>
        <v>0</v>
      </c>
      <c r="H93" s="24">
        <v>0</v>
      </c>
      <c r="I93" s="24">
        <v>0</v>
      </c>
      <c r="J93" s="24">
        <v>0</v>
      </c>
      <c r="K93" s="24">
        <v>0</v>
      </c>
      <c r="L93" s="24">
        <v>0</v>
      </c>
      <c r="M93" s="24">
        <v>0</v>
      </c>
      <c r="N93" s="24">
        <v>0</v>
      </c>
      <c r="O93" s="282"/>
      <c r="P93" s="282"/>
      <c r="Q93" s="282"/>
      <c r="R93" s="282"/>
      <c r="S93" s="282"/>
      <c r="T93" s="282"/>
      <c r="U93" s="282"/>
      <c r="V93" s="282"/>
      <c r="W93" s="282"/>
      <c r="X93" s="282"/>
    </row>
    <row r="94" spans="1:24" ht="28.15" customHeight="1">
      <c r="A94" s="321" t="s">
        <v>215</v>
      </c>
      <c r="B94" s="132" t="s">
        <v>213</v>
      </c>
      <c r="C94" s="315">
        <v>2020</v>
      </c>
      <c r="D94" s="315">
        <v>2020</v>
      </c>
      <c r="E94" s="132" t="s">
        <v>82</v>
      </c>
      <c r="F94" s="23" t="s">
        <v>49</v>
      </c>
      <c r="G94" s="24">
        <f t="shared" ref="G94:G99" si="32">H94+I94+J94+K94+L94+M94+N94</f>
        <v>20100</v>
      </c>
      <c r="H94" s="24">
        <f t="shared" ref="H94:N94" si="33">H95+H96</f>
        <v>20100</v>
      </c>
      <c r="I94" s="24">
        <f t="shared" si="33"/>
        <v>0</v>
      </c>
      <c r="J94" s="24">
        <f t="shared" si="33"/>
        <v>0</v>
      </c>
      <c r="K94" s="24">
        <f t="shared" si="33"/>
        <v>0</v>
      </c>
      <c r="L94" s="24">
        <f t="shared" si="33"/>
        <v>0</v>
      </c>
      <c r="M94" s="24">
        <f t="shared" si="33"/>
        <v>0</v>
      </c>
      <c r="N94" s="24">
        <f t="shared" si="33"/>
        <v>0</v>
      </c>
      <c r="O94" s="280" t="s">
        <v>214</v>
      </c>
      <c r="P94" s="280" t="s">
        <v>59</v>
      </c>
      <c r="Q94" s="280">
        <v>2</v>
      </c>
      <c r="R94" s="280">
        <v>2</v>
      </c>
      <c r="S94" s="280">
        <v>0</v>
      </c>
      <c r="T94" s="280">
        <v>0</v>
      </c>
      <c r="U94" s="280">
        <v>0</v>
      </c>
      <c r="V94" s="280">
        <v>0</v>
      </c>
      <c r="W94" s="280">
        <v>0</v>
      </c>
      <c r="X94" s="280">
        <v>0</v>
      </c>
    </row>
    <row r="95" spans="1:24" ht="28.15" customHeight="1">
      <c r="A95" s="322"/>
      <c r="B95" s="133"/>
      <c r="C95" s="315"/>
      <c r="D95" s="315"/>
      <c r="E95" s="133"/>
      <c r="F95" s="23" t="s">
        <v>60</v>
      </c>
      <c r="G95" s="24">
        <f t="shared" si="32"/>
        <v>20100</v>
      </c>
      <c r="H95" s="24">
        <v>20100</v>
      </c>
      <c r="I95" s="24">
        <v>0</v>
      </c>
      <c r="J95" s="24">
        <v>0</v>
      </c>
      <c r="K95" s="24">
        <v>0</v>
      </c>
      <c r="L95" s="24">
        <v>0</v>
      </c>
      <c r="M95" s="24">
        <v>0</v>
      </c>
      <c r="N95" s="24">
        <v>0</v>
      </c>
      <c r="O95" s="281"/>
      <c r="P95" s="281"/>
      <c r="Q95" s="281" t="s">
        <v>48</v>
      </c>
      <c r="R95" s="281"/>
      <c r="S95" s="281"/>
      <c r="T95" s="281"/>
      <c r="U95" s="281"/>
      <c r="V95" s="281"/>
      <c r="W95" s="281"/>
      <c r="X95" s="281"/>
    </row>
    <row r="96" spans="1:24" ht="33.75">
      <c r="A96" s="323"/>
      <c r="B96" s="134"/>
      <c r="C96" s="315"/>
      <c r="D96" s="315"/>
      <c r="E96" s="134"/>
      <c r="F96" s="25" t="s">
        <v>61</v>
      </c>
      <c r="G96" s="24">
        <f t="shared" si="32"/>
        <v>0</v>
      </c>
      <c r="H96" s="24">
        <v>0</v>
      </c>
      <c r="I96" s="24">
        <v>0</v>
      </c>
      <c r="J96" s="24">
        <v>0</v>
      </c>
      <c r="K96" s="24">
        <v>0</v>
      </c>
      <c r="L96" s="24">
        <v>0</v>
      </c>
      <c r="M96" s="24">
        <v>0</v>
      </c>
      <c r="N96" s="24">
        <v>0</v>
      </c>
      <c r="O96" s="282"/>
      <c r="P96" s="282"/>
      <c r="Q96" s="282"/>
      <c r="R96" s="282"/>
      <c r="S96" s="282"/>
      <c r="T96" s="282"/>
      <c r="U96" s="282"/>
      <c r="V96" s="282"/>
      <c r="W96" s="282"/>
      <c r="X96" s="282"/>
    </row>
    <row r="97" spans="1:24" ht="28.15" customHeight="1">
      <c r="A97" s="321" t="s">
        <v>221</v>
      </c>
      <c r="B97" s="324" t="s">
        <v>222</v>
      </c>
      <c r="C97" s="321" t="s">
        <v>220</v>
      </c>
      <c r="D97" s="321" t="s">
        <v>220</v>
      </c>
      <c r="E97" s="34"/>
      <c r="F97" s="23" t="s">
        <v>49</v>
      </c>
      <c r="G97" s="24">
        <f t="shared" si="32"/>
        <v>900000</v>
      </c>
      <c r="H97" s="24">
        <f>H98+H99</f>
        <v>900000</v>
      </c>
      <c r="I97" s="24">
        <f t="shared" ref="I97:N97" si="34">I98+I99</f>
        <v>0</v>
      </c>
      <c r="J97" s="24">
        <f t="shared" si="34"/>
        <v>0</v>
      </c>
      <c r="K97" s="24">
        <f t="shared" si="34"/>
        <v>0</v>
      </c>
      <c r="L97" s="24">
        <f t="shared" si="34"/>
        <v>0</v>
      </c>
      <c r="M97" s="24">
        <f t="shared" si="34"/>
        <v>0</v>
      </c>
      <c r="N97" s="24">
        <f t="shared" si="34"/>
        <v>0</v>
      </c>
      <c r="O97" s="280" t="s">
        <v>223</v>
      </c>
      <c r="P97" s="280" t="s">
        <v>59</v>
      </c>
      <c r="Q97" s="280">
        <v>1</v>
      </c>
      <c r="R97" s="280">
        <v>1</v>
      </c>
      <c r="S97" s="280">
        <v>0</v>
      </c>
      <c r="T97" s="280">
        <v>0</v>
      </c>
      <c r="U97" s="280">
        <v>0</v>
      </c>
      <c r="V97" s="280">
        <v>0</v>
      </c>
      <c r="W97" s="280">
        <v>0</v>
      </c>
      <c r="X97" s="280">
        <v>0</v>
      </c>
    </row>
    <row r="98" spans="1:24" ht="28.15" customHeight="1">
      <c r="A98" s="322"/>
      <c r="B98" s="325"/>
      <c r="C98" s="322"/>
      <c r="D98" s="322"/>
      <c r="E98" s="34" t="s">
        <v>219</v>
      </c>
      <c r="F98" s="23" t="s">
        <v>60</v>
      </c>
      <c r="G98" s="24">
        <f t="shared" si="32"/>
        <v>27000</v>
      </c>
      <c r="H98" s="24">
        <v>27000</v>
      </c>
      <c r="I98" s="24">
        <v>0</v>
      </c>
      <c r="J98" s="24">
        <v>0</v>
      </c>
      <c r="K98" s="24">
        <v>0</v>
      </c>
      <c r="L98" s="24">
        <v>0</v>
      </c>
      <c r="M98" s="24">
        <v>0</v>
      </c>
      <c r="N98" s="24">
        <v>0</v>
      </c>
      <c r="O98" s="275"/>
      <c r="P98" s="281"/>
      <c r="Q98" s="281"/>
      <c r="R98" s="281"/>
      <c r="S98" s="281"/>
      <c r="T98" s="281"/>
      <c r="U98" s="281"/>
      <c r="V98" s="281"/>
      <c r="W98" s="281"/>
      <c r="X98" s="281"/>
    </row>
    <row r="99" spans="1:24" ht="33.75">
      <c r="A99" s="323"/>
      <c r="B99" s="326"/>
      <c r="C99" s="323"/>
      <c r="D99" s="323"/>
      <c r="E99" s="34"/>
      <c r="F99" s="25" t="s">
        <v>61</v>
      </c>
      <c r="G99" s="24">
        <f t="shared" si="32"/>
        <v>873000</v>
      </c>
      <c r="H99" s="24">
        <v>873000</v>
      </c>
      <c r="I99" s="24">
        <v>0</v>
      </c>
      <c r="J99" s="24">
        <v>0</v>
      </c>
      <c r="K99" s="24">
        <v>0</v>
      </c>
      <c r="L99" s="24">
        <v>0</v>
      </c>
      <c r="M99" s="24">
        <v>0</v>
      </c>
      <c r="N99" s="24">
        <v>0</v>
      </c>
      <c r="O99" s="275"/>
      <c r="P99" s="282"/>
      <c r="Q99" s="282"/>
      <c r="R99" s="282"/>
      <c r="S99" s="282"/>
      <c r="T99" s="282"/>
      <c r="U99" s="282"/>
      <c r="V99" s="282"/>
      <c r="W99" s="282"/>
      <c r="X99" s="282"/>
    </row>
    <row r="100" spans="1:24" ht="22.5">
      <c r="A100" s="321" t="s">
        <v>243</v>
      </c>
      <c r="B100" s="324" t="s">
        <v>244</v>
      </c>
      <c r="C100" s="321" t="s">
        <v>245</v>
      </c>
      <c r="D100" s="321" t="s">
        <v>245</v>
      </c>
      <c r="E100" s="132" t="s">
        <v>82</v>
      </c>
      <c r="F100" s="78" t="s">
        <v>49</v>
      </c>
      <c r="G100" s="24">
        <f t="shared" ref="G100:G102" si="35">H100+I100+J100+K100+L100+M100+N100</f>
        <v>364191.3</v>
      </c>
      <c r="H100" s="24">
        <f>H101+H102</f>
        <v>0</v>
      </c>
      <c r="I100" s="24">
        <f t="shared" ref="I100:N100" si="36">I101+I102</f>
        <v>364191.3</v>
      </c>
      <c r="J100" s="24">
        <f t="shared" si="36"/>
        <v>0</v>
      </c>
      <c r="K100" s="24">
        <f t="shared" si="36"/>
        <v>0</v>
      </c>
      <c r="L100" s="24">
        <f t="shared" si="36"/>
        <v>0</v>
      </c>
      <c r="M100" s="24">
        <f t="shared" si="36"/>
        <v>0</v>
      </c>
      <c r="N100" s="24">
        <f t="shared" si="36"/>
        <v>0</v>
      </c>
      <c r="O100" s="135" t="s">
        <v>246</v>
      </c>
      <c r="P100" s="280" t="s">
        <v>59</v>
      </c>
      <c r="Q100" s="280">
        <v>1</v>
      </c>
      <c r="R100" s="280">
        <v>0</v>
      </c>
      <c r="S100" s="280">
        <v>1</v>
      </c>
      <c r="T100" s="280">
        <v>0</v>
      </c>
      <c r="U100" s="280">
        <v>0</v>
      </c>
      <c r="V100" s="280">
        <v>0</v>
      </c>
      <c r="W100" s="280">
        <v>0</v>
      </c>
      <c r="X100" s="280">
        <v>0</v>
      </c>
    </row>
    <row r="101" spans="1:24" ht="45">
      <c r="A101" s="322"/>
      <c r="B101" s="325"/>
      <c r="C101" s="322"/>
      <c r="D101" s="322"/>
      <c r="E101" s="133"/>
      <c r="F101" s="78" t="s">
        <v>60</v>
      </c>
      <c r="G101" s="24">
        <f t="shared" si="35"/>
        <v>0</v>
      </c>
      <c r="H101" s="24">
        <v>0</v>
      </c>
      <c r="I101" s="24">
        <v>0</v>
      </c>
      <c r="J101" s="24">
        <v>0</v>
      </c>
      <c r="K101" s="24">
        <v>0</v>
      </c>
      <c r="L101" s="24">
        <v>0</v>
      </c>
      <c r="M101" s="24">
        <v>0</v>
      </c>
      <c r="N101" s="24">
        <v>0</v>
      </c>
      <c r="O101" s="116"/>
      <c r="P101" s="281"/>
      <c r="Q101" s="281"/>
      <c r="R101" s="281"/>
      <c r="S101" s="281"/>
      <c r="T101" s="281"/>
      <c r="U101" s="281"/>
      <c r="V101" s="281"/>
      <c r="W101" s="281"/>
      <c r="X101" s="281"/>
    </row>
    <row r="102" spans="1:24" ht="33.75">
      <c r="A102" s="323"/>
      <c r="B102" s="326"/>
      <c r="C102" s="323"/>
      <c r="D102" s="323"/>
      <c r="E102" s="134"/>
      <c r="F102" s="79" t="s">
        <v>61</v>
      </c>
      <c r="G102" s="24">
        <f t="shared" si="35"/>
        <v>364191.3</v>
      </c>
      <c r="H102" s="24">
        <v>0</v>
      </c>
      <c r="I102" s="24">
        <v>364191.3</v>
      </c>
      <c r="J102" s="24">
        <v>0</v>
      </c>
      <c r="K102" s="24">
        <v>0</v>
      </c>
      <c r="L102" s="24">
        <v>0</v>
      </c>
      <c r="M102" s="24">
        <v>0</v>
      </c>
      <c r="N102" s="24">
        <v>0</v>
      </c>
      <c r="O102" s="116"/>
      <c r="P102" s="282"/>
      <c r="Q102" s="282"/>
      <c r="R102" s="282"/>
      <c r="S102" s="282"/>
      <c r="T102" s="282"/>
      <c r="U102" s="282"/>
      <c r="V102" s="282"/>
      <c r="W102" s="282"/>
      <c r="X102" s="282"/>
    </row>
    <row r="103" spans="1:24" ht="25.15" customHeight="1">
      <c r="A103" s="135">
        <v>30</v>
      </c>
      <c r="B103" s="314" t="s">
        <v>65</v>
      </c>
      <c r="C103" s="280" t="s">
        <v>48</v>
      </c>
      <c r="D103" s="280" t="s">
        <v>48</v>
      </c>
      <c r="E103" s="280" t="s">
        <v>48</v>
      </c>
      <c r="F103" s="23" t="s">
        <v>49</v>
      </c>
      <c r="G103" s="24">
        <f t="shared" si="26"/>
        <v>345342874.39999998</v>
      </c>
      <c r="H103" s="24">
        <f>H104+H105</f>
        <v>48480594.57</v>
      </c>
      <c r="I103" s="24">
        <f>I104+I105</f>
        <v>46484191.299999997</v>
      </c>
      <c r="J103" s="24">
        <f t="shared" ref="J103:N103" si="37">J104+J105</f>
        <v>65898088.530000001</v>
      </c>
      <c r="K103" s="24">
        <f t="shared" si="37"/>
        <v>46120000</v>
      </c>
      <c r="L103" s="24">
        <f t="shared" si="37"/>
        <v>46120000</v>
      </c>
      <c r="M103" s="24">
        <f t="shared" si="37"/>
        <v>46120000</v>
      </c>
      <c r="N103" s="24">
        <f t="shared" si="37"/>
        <v>46120000</v>
      </c>
      <c r="O103" s="280" t="s">
        <v>48</v>
      </c>
      <c r="P103" s="135" t="s">
        <v>48</v>
      </c>
      <c r="Q103" s="135" t="s">
        <v>48</v>
      </c>
      <c r="R103" s="135" t="s">
        <v>48</v>
      </c>
      <c r="S103" s="135" t="s">
        <v>48</v>
      </c>
      <c r="T103" s="135" t="s">
        <v>48</v>
      </c>
      <c r="U103" s="135" t="s">
        <v>48</v>
      </c>
      <c r="V103" s="135" t="s">
        <v>48</v>
      </c>
      <c r="W103" s="135" t="s">
        <v>48</v>
      </c>
      <c r="X103" s="135" t="s">
        <v>48</v>
      </c>
    </row>
    <row r="104" spans="1:24" ht="45">
      <c r="A104" s="135"/>
      <c r="B104" s="314"/>
      <c r="C104" s="281"/>
      <c r="D104" s="281"/>
      <c r="E104" s="281"/>
      <c r="F104" s="23" t="s">
        <v>60</v>
      </c>
      <c r="G104" s="24">
        <f t="shared" si="26"/>
        <v>338410233.19</v>
      </c>
      <c r="H104" s="24">
        <f>H53+H56+H59+H62+H65+H68+H71+H80+H83+H86+H89+H92+H95+H98+H101</f>
        <v>47331262.57</v>
      </c>
      <c r="I104" s="24">
        <f t="shared" ref="I104:N104" si="38">I53+I56+I59+I62+I65+I68+I71+I80+I83+I86+I89+I92+I95+I98+I101</f>
        <v>45840000</v>
      </c>
      <c r="J104" s="24">
        <f t="shared" si="38"/>
        <v>61878970.619999997</v>
      </c>
      <c r="K104" s="24">
        <f t="shared" si="38"/>
        <v>45840000</v>
      </c>
      <c r="L104" s="24">
        <f t="shared" si="38"/>
        <v>45840000</v>
      </c>
      <c r="M104" s="24">
        <f t="shared" si="38"/>
        <v>45840000</v>
      </c>
      <c r="N104" s="24">
        <f t="shared" si="38"/>
        <v>45840000</v>
      </c>
      <c r="O104" s="281"/>
      <c r="P104" s="135" t="s">
        <v>48</v>
      </c>
      <c r="Q104" s="135" t="s">
        <v>48</v>
      </c>
      <c r="R104" s="135" t="s">
        <v>48</v>
      </c>
      <c r="S104" s="135" t="s">
        <v>48</v>
      </c>
      <c r="T104" s="135" t="s">
        <v>48</v>
      </c>
      <c r="U104" s="135" t="s">
        <v>48</v>
      </c>
      <c r="V104" s="135" t="s">
        <v>48</v>
      </c>
      <c r="W104" s="135" t="s">
        <v>48</v>
      </c>
      <c r="X104" s="135" t="s">
        <v>48</v>
      </c>
    </row>
    <row r="105" spans="1:24" ht="29.45" customHeight="1">
      <c r="A105" s="135"/>
      <c r="B105" s="314"/>
      <c r="C105" s="282"/>
      <c r="D105" s="282"/>
      <c r="E105" s="282"/>
      <c r="F105" s="25" t="s">
        <v>61</v>
      </c>
      <c r="G105" s="24">
        <f t="shared" si="26"/>
        <v>6932641.21</v>
      </c>
      <c r="H105" s="24">
        <f>H54+H57+H60+H63+H66+H69+H72+H81+H84+H87+H90+H93+H96+H99+H102</f>
        <v>1149332</v>
      </c>
      <c r="I105" s="24">
        <f t="shared" ref="I105:N105" si="39">I54+I57+I60+I63+I66+I69+I72+I81+I84+I87+I90+I93+I96+I99+I102</f>
        <v>644191.30000000005</v>
      </c>
      <c r="J105" s="24">
        <f t="shared" si="39"/>
        <v>4019117.91</v>
      </c>
      <c r="K105" s="24">
        <f t="shared" si="39"/>
        <v>280000</v>
      </c>
      <c r="L105" s="24">
        <f t="shared" si="39"/>
        <v>280000</v>
      </c>
      <c r="M105" s="24">
        <f t="shared" si="39"/>
        <v>280000</v>
      </c>
      <c r="N105" s="24">
        <f t="shared" si="39"/>
        <v>280000</v>
      </c>
      <c r="O105" s="282"/>
      <c r="P105" s="135" t="s">
        <v>48</v>
      </c>
      <c r="Q105" s="135" t="s">
        <v>48</v>
      </c>
      <c r="R105" s="135" t="s">
        <v>48</v>
      </c>
      <c r="S105" s="135" t="s">
        <v>48</v>
      </c>
      <c r="T105" s="135" t="s">
        <v>48</v>
      </c>
      <c r="U105" s="135" t="s">
        <v>48</v>
      </c>
      <c r="V105" s="135" t="s">
        <v>48</v>
      </c>
      <c r="W105" s="135" t="s">
        <v>48</v>
      </c>
      <c r="X105" s="135" t="s">
        <v>48</v>
      </c>
    </row>
    <row r="106" spans="1:24" ht="83.45" customHeight="1">
      <c r="A106" s="35">
        <v>31</v>
      </c>
      <c r="B106" s="327" t="s">
        <v>66</v>
      </c>
      <c r="C106" s="327"/>
      <c r="D106" s="327"/>
      <c r="E106" s="35" t="s">
        <v>48</v>
      </c>
      <c r="F106" s="35" t="s">
        <v>48</v>
      </c>
      <c r="G106" s="36" t="s">
        <v>48</v>
      </c>
      <c r="H106" s="36" t="s">
        <v>48</v>
      </c>
      <c r="I106" s="36" t="s">
        <v>48</v>
      </c>
      <c r="J106" s="36" t="s">
        <v>48</v>
      </c>
      <c r="K106" s="36" t="s">
        <v>48</v>
      </c>
      <c r="L106" s="36" t="s">
        <v>48</v>
      </c>
      <c r="M106" s="36" t="s">
        <v>48</v>
      </c>
      <c r="N106" s="36" t="s">
        <v>48</v>
      </c>
      <c r="O106" s="35" t="s">
        <v>48</v>
      </c>
      <c r="P106" s="35" t="s">
        <v>48</v>
      </c>
      <c r="Q106" s="35" t="s">
        <v>48</v>
      </c>
      <c r="R106" s="35" t="s">
        <v>48</v>
      </c>
      <c r="S106" s="35" t="s">
        <v>48</v>
      </c>
      <c r="T106" s="35" t="s">
        <v>48</v>
      </c>
      <c r="U106" s="35" t="s">
        <v>48</v>
      </c>
      <c r="V106" s="35" t="s">
        <v>48</v>
      </c>
      <c r="W106" s="35" t="s">
        <v>48</v>
      </c>
      <c r="X106" s="35" t="s">
        <v>48</v>
      </c>
    </row>
    <row r="107" spans="1:24" ht="69.599999999999994" customHeight="1">
      <c r="A107" s="37">
        <v>32</v>
      </c>
      <c r="B107" s="38" t="s">
        <v>124</v>
      </c>
      <c r="C107" s="39">
        <v>2020</v>
      </c>
      <c r="D107" s="39">
        <v>2026</v>
      </c>
      <c r="E107" s="38" t="s">
        <v>28</v>
      </c>
      <c r="F107" s="39" t="s">
        <v>48</v>
      </c>
      <c r="G107" s="40" t="s">
        <v>48</v>
      </c>
      <c r="H107" s="40" t="s">
        <v>48</v>
      </c>
      <c r="I107" s="40" t="s">
        <v>48</v>
      </c>
      <c r="J107" s="40" t="s">
        <v>48</v>
      </c>
      <c r="K107" s="40" t="s">
        <v>48</v>
      </c>
      <c r="L107" s="40" t="s">
        <v>48</v>
      </c>
      <c r="M107" s="40" t="s">
        <v>48</v>
      </c>
      <c r="N107" s="40" t="s">
        <v>48</v>
      </c>
      <c r="O107" s="39" t="s">
        <v>48</v>
      </c>
      <c r="P107" s="39" t="s">
        <v>48</v>
      </c>
      <c r="Q107" s="39" t="s">
        <v>48</v>
      </c>
      <c r="R107" s="39" t="s">
        <v>48</v>
      </c>
      <c r="S107" s="39" t="s">
        <v>48</v>
      </c>
      <c r="T107" s="39" t="s">
        <v>48</v>
      </c>
      <c r="U107" s="39" t="s">
        <v>48</v>
      </c>
      <c r="V107" s="39" t="s">
        <v>48</v>
      </c>
      <c r="W107" s="39" t="s">
        <v>48</v>
      </c>
      <c r="X107" s="39" t="s">
        <v>48</v>
      </c>
    </row>
    <row r="108" spans="1:24" ht="22.9" customHeight="1">
      <c r="A108" s="333">
        <v>33</v>
      </c>
      <c r="B108" s="328" t="s">
        <v>125</v>
      </c>
      <c r="C108" s="283">
        <v>2020</v>
      </c>
      <c r="D108" s="283">
        <v>2026</v>
      </c>
      <c r="E108" s="136" t="s">
        <v>28</v>
      </c>
      <c r="F108" s="41" t="s">
        <v>49</v>
      </c>
      <c r="G108" s="42">
        <f>H108+I108+J108+K108+L108+M108+N108</f>
        <v>31266975.25</v>
      </c>
      <c r="H108" s="42">
        <f>H109+H110</f>
        <v>3975137.93</v>
      </c>
      <c r="I108" s="42">
        <f t="shared" ref="I108:N108" si="40">I109+I110</f>
        <v>4304181.6500000004</v>
      </c>
      <c r="J108" s="42">
        <f t="shared" si="40"/>
        <v>5006110.49</v>
      </c>
      <c r="K108" s="42">
        <f t="shared" si="40"/>
        <v>4776848.91</v>
      </c>
      <c r="L108" s="42">
        <f t="shared" si="40"/>
        <v>5516031.3300000001</v>
      </c>
      <c r="M108" s="42">
        <f t="shared" si="40"/>
        <v>3844332.47</v>
      </c>
      <c r="N108" s="42">
        <f t="shared" si="40"/>
        <v>3844332.47</v>
      </c>
      <c r="O108" s="139" t="s">
        <v>48</v>
      </c>
      <c r="P108" s="139" t="s">
        <v>48</v>
      </c>
      <c r="Q108" s="139" t="s">
        <v>48</v>
      </c>
      <c r="R108" s="139" t="s">
        <v>48</v>
      </c>
      <c r="S108" s="139" t="s">
        <v>48</v>
      </c>
      <c r="T108" s="139" t="s">
        <v>48</v>
      </c>
      <c r="U108" s="139" t="s">
        <v>48</v>
      </c>
      <c r="V108" s="139" t="s">
        <v>48</v>
      </c>
      <c r="W108" s="139" t="s">
        <v>48</v>
      </c>
      <c r="X108" s="139" t="s">
        <v>48</v>
      </c>
    </row>
    <row r="109" spans="1:24" ht="45">
      <c r="A109" s="334"/>
      <c r="B109" s="329"/>
      <c r="C109" s="284"/>
      <c r="D109" s="284"/>
      <c r="E109" s="137"/>
      <c r="F109" s="41" t="s">
        <v>60</v>
      </c>
      <c r="G109" s="42">
        <f>H109+I109+J109+K109+L109+M109+N109</f>
        <v>31138704.549999997</v>
      </c>
      <c r="H109" s="42">
        <f>H112</f>
        <v>3975137.93</v>
      </c>
      <c r="I109" s="42">
        <f t="shared" ref="I109:N110" si="41">I112</f>
        <v>4304181.6500000004</v>
      </c>
      <c r="J109" s="42">
        <f t="shared" si="41"/>
        <v>4877839.79</v>
      </c>
      <c r="K109" s="42">
        <f t="shared" si="41"/>
        <v>4776848.91</v>
      </c>
      <c r="L109" s="42">
        <f t="shared" si="41"/>
        <v>5516031.3300000001</v>
      </c>
      <c r="M109" s="42">
        <f t="shared" si="41"/>
        <v>3844332.47</v>
      </c>
      <c r="N109" s="42">
        <f t="shared" si="41"/>
        <v>3844332.47</v>
      </c>
      <c r="O109" s="139"/>
      <c r="P109" s="139"/>
      <c r="Q109" s="139"/>
      <c r="R109" s="139"/>
      <c r="S109" s="139"/>
      <c r="T109" s="139"/>
      <c r="U109" s="139"/>
      <c r="V109" s="139"/>
      <c r="W109" s="139"/>
      <c r="X109" s="139"/>
    </row>
    <row r="110" spans="1:24" ht="36" customHeight="1">
      <c r="A110" s="335"/>
      <c r="B110" s="330"/>
      <c r="C110" s="285"/>
      <c r="D110" s="285"/>
      <c r="E110" s="138"/>
      <c r="F110" s="43" t="s">
        <v>61</v>
      </c>
      <c r="G110" s="42">
        <f>H110+I110+J110+K110+L110+M110+N110</f>
        <v>128270.7</v>
      </c>
      <c r="H110" s="42">
        <f>H113</f>
        <v>0</v>
      </c>
      <c r="I110" s="42">
        <f t="shared" si="41"/>
        <v>0</v>
      </c>
      <c r="J110" s="42">
        <f t="shared" si="41"/>
        <v>128270.7</v>
      </c>
      <c r="K110" s="42">
        <f t="shared" si="41"/>
        <v>0</v>
      </c>
      <c r="L110" s="42">
        <f t="shared" si="41"/>
        <v>0</v>
      </c>
      <c r="M110" s="42">
        <f t="shared" si="41"/>
        <v>0</v>
      </c>
      <c r="N110" s="42">
        <f t="shared" si="41"/>
        <v>0</v>
      </c>
      <c r="O110" s="139"/>
      <c r="P110" s="139"/>
      <c r="Q110" s="139"/>
      <c r="R110" s="139"/>
      <c r="S110" s="139"/>
      <c r="T110" s="139"/>
      <c r="U110" s="139"/>
      <c r="V110" s="139"/>
      <c r="W110" s="139"/>
      <c r="X110" s="139"/>
    </row>
    <row r="111" spans="1:24" ht="19.149999999999999" customHeight="1">
      <c r="A111" s="283">
        <v>34</v>
      </c>
      <c r="B111" s="328" t="s">
        <v>169</v>
      </c>
      <c r="C111" s="283">
        <v>2020</v>
      </c>
      <c r="D111" s="283">
        <v>2026</v>
      </c>
      <c r="E111" s="136" t="s">
        <v>28</v>
      </c>
      <c r="F111" s="41" t="s">
        <v>49</v>
      </c>
      <c r="G111" s="42">
        <f>H111+I111+J111+K111+L111+M111+N111</f>
        <v>31266975.25</v>
      </c>
      <c r="H111" s="42">
        <f>H112+H113</f>
        <v>3975137.93</v>
      </c>
      <c r="I111" s="42">
        <f t="shared" ref="I111:N111" si="42">I112+I113</f>
        <v>4304181.6500000004</v>
      </c>
      <c r="J111" s="42">
        <f t="shared" si="42"/>
        <v>5006110.49</v>
      </c>
      <c r="K111" s="42">
        <f t="shared" si="42"/>
        <v>4776848.91</v>
      </c>
      <c r="L111" s="42">
        <f t="shared" si="42"/>
        <v>5516031.3300000001</v>
      </c>
      <c r="M111" s="42">
        <f t="shared" si="42"/>
        <v>3844332.47</v>
      </c>
      <c r="N111" s="42">
        <f t="shared" si="42"/>
        <v>3844332.47</v>
      </c>
      <c r="O111" s="139" t="s">
        <v>48</v>
      </c>
      <c r="P111" s="139" t="s">
        <v>48</v>
      </c>
      <c r="Q111" s="139" t="s">
        <v>48</v>
      </c>
      <c r="R111" s="139" t="s">
        <v>48</v>
      </c>
      <c r="S111" s="139" t="s">
        <v>48</v>
      </c>
      <c r="T111" s="139" t="s">
        <v>48</v>
      </c>
      <c r="U111" s="139" t="s">
        <v>48</v>
      </c>
      <c r="V111" s="139" t="s">
        <v>48</v>
      </c>
      <c r="W111" s="139" t="s">
        <v>48</v>
      </c>
      <c r="X111" s="139" t="s">
        <v>48</v>
      </c>
    </row>
    <row r="112" spans="1:24" ht="45">
      <c r="A112" s="284"/>
      <c r="B112" s="329"/>
      <c r="C112" s="284"/>
      <c r="D112" s="284"/>
      <c r="E112" s="137"/>
      <c r="F112" s="41" t="s">
        <v>60</v>
      </c>
      <c r="G112" s="42">
        <f t="shared" ref="G112:G131" si="43">H112+I112+J112+K112+L112+M112+N112</f>
        <v>31138704.549999997</v>
      </c>
      <c r="H112" s="42">
        <v>3975137.93</v>
      </c>
      <c r="I112" s="42">
        <v>4304181.6500000004</v>
      </c>
      <c r="J112" s="42">
        <v>4877839.79</v>
      </c>
      <c r="K112" s="42">
        <v>4776848.91</v>
      </c>
      <c r="L112" s="42">
        <v>5516031.3300000001</v>
      </c>
      <c r="M112" s="42">
        <v>3844332.47</v>
      </c>
      <c r="N112" s="42">
        <v>3844332.47</v>
      </c>
      <c r="O112" s="139"/>
      <c r="P112" s="139"/>
      <c r="Q112" s="139"/>
      <c r="R112" s="139"/>
      <c r="S112" s="139"/>
      <c r="T112" s="139"/>
      <c r="U112" s="139"/>
      <c r="V112" s="139"/>
      <c r="W112" s="139"/>
      <c r="X112" s="139"/>
    </row>
    <row r="113" spans="1:24" ht="35.450000000000003" customHeight="1">
      <c r="A113" s="285"/>
      <c r="B113" s="330"/>
      <c r="C113" s="285"/>
      <c r="D113" s="285"/>
      <c r="E113" s="138"/>
      <c r="F113" s="43" t="s">
        <v>61</v>
      </c>
      <c r="G113" s="42">
        <f t="shared" si="43"/>
        <v>128270.7</v>
      </c>
      <c r="H113" s="42">
        <v>0</v>
      </c>
      <c r="I113" s="42">
        <v>0</v>
      </c>
      <c r="J113" s="42">
        <v>128270.7</v>
      </c>
      <c r="K113" s="42">
        <v>0</v>
      </c>
      <c r="L113" s="42">
        <v>0</v>
      </c>
      <c r="M113" s="42">
        <v>0</v>
      </c>
      <c r="N113" s="42">
        <v>0</v>
      </c>
      <c r="O113" s="139"/>
      <c r="P113" s="139"/>
      <c r="Q113" s="139"/>
      <c r="R113" s="139"/>
      <c r="S113" s="139"/>
      <c r="T113" s="139"/>
      <c r="U113" s="139"/>
      <c r="V113" s="139"/>
      <c r="W113" s="139"/>
      <c r="X113" s="139"/>
    </row>
    <row r="114" spans="1:24" ht="22.5" customHeight="1">
      <c r="A114" s="283">
        <v>35</v>
      </c>
      <c r="B114" s="328" t="s">
        <v>212</v>
      </c>
      <c r="C114" s="283">
        <v>2020</v>
      </c>
      <c r="D114" s="283">
        <v>2026</v>
      </c>
      <c r="E114" s="136" t="s">
        <v>28</v>
      </c>
      <c r="F114" s="41" t="s">
        <v>49</v>
      </c>
      <c r="G114" s="42">
        <f>H114+I114+J114+K114+L114+M114+N114</f>
        <v>6323290.3100000005</v>
      </c>
      <c r="H114" s="42">
        <f>H115+H116</f>
        <v>413568.89</v>
      </c>
      <c r="I114" s="42">
        <f t="shared" ref="I114:N114" si="44">I115+I116</f>
        <v>838887.82</v>
      </c>
      <c r="J114" s="42">
        <f t="shared" si="44"/>
        <v>897765.6</v>
      </c>
      <c r="K114" s="42">
        <f t="shared" si="44"/>
        <v>1106551.6399999999</v>
      </c>
      <c r="L114" s="42">
        <f t="shared" si="44"/>
        <v>1278468.3600000001</v>
      </c>
      <c r="M114" s="42">
        <f t="shared" si="44"/>
        <v>894024</v>
      </c>
      <c r="N114" s="42">
        <f t="shared" si="44"/>
        <v>894024</v>
      </c>
      <c r="O114" s="332" t="s">
        <v>126</v>
      </c>
      <c r="P114" s="332" t="s">
        <v>127</v>
      </c>
      <c r="Q114" s="139">
        <f>R114+S114+T114+U114+V114+W114+X114</f>
        <v>1131</v>
      </c>
      <c r="R114" s="139">
        <v>150</v>
      </c>
      <c r="S114" s="139">
        <v>200</v>
      </c>
      <c r="T114" s="139">
        <v>143</v>
      </c>
      <c r="U114" s="139">
        <v>158</v>
      </c>
      <c r="V114" s="139">
        <v>180</v>
      </c>
      <c r="W114" s="139">
        <v>150</v>
      </c>
      <c r="X114" s="139">
        <v>150</v>
      </c>
    </row>
    <row r="115" spans="1:24" ht="45">
      <c r="A115" s="284"/>
      <c r="B115" s="329"/>
      <c r="C115" s="284"/>
      <c r="D115" s="284"/>
      <c r="E115" s="137"/>
      <c r="F115" s="41" t="s">
        <v>60</v>
      </c>
      <c r="G115" s="42">
        <f t="shared" si="43"/>
        <v>0</v>
      </c>
      <c r="H115" s="42">
        <v>0</v>
      </c>
      <c r="I115" s="42">
        <v>0</v>
      </c>
      <c r="J115" s="42">
        <v>0</v>
      </c>
      <c r="K115" s="42">
        <v>0</v>
      </c>
      <c r="L115" s="42">
        <v>0</v>
      </c>
      <c r="M115" s="42">
        <v>0</v>
      </c>
      <c r="N115" s="42">
        <v>0</v>
      </c>
      <c r="O115" s="332"/>
      <c r="P115" s="332"/>
      <c r="Q115" s="139"/>
      <c r="R115" s="139"/>
      <c r="S115" s="139"/>
      <c r="T115" s="139"/>
      <c r="U115" s="139"/>
      <c r="V115" s="139"/>
      <c r="W115" s="139"/>
      <c r="X115" s="139"/>
    </row>
    <row r="116" spans="1:24" ht="29.45" customHeight="1">
      <c r="A116" s="285"/>
      <c r="B116" s="330"/>
      <c r="C116" s="285"/>
      <c r="D116" s="285"/>
      <c r="E116" s="138"/>
      <c r="F116" s="43" t="s">
        <v>61</v>
      </c>
      <c r="G116" s="42">
        <f t="shared" si="43"/>
        <v>6323290.3100000005</v>
      </c>
      <c r="H116" s="42">
        <v>413568.89</v>
      </c>
      <c r="I116" s="42">
        <v>838887.82</v>
      </c>
      <c r="J116" s="42">
        <v>897765.6</v>
      </c>
      <c r="K116" s="42">
        <v>1106551.6399999999</v>
      </c>
      <c r="L116" s="42">
        <v>1278468.3600000001</v>
      </c>
      <c r="M116" s="42">
        <v>894024</v>
      </c>
      <c r="N116" s="42">
        <v>894024</v>
      </c>
      <c r="O116" s="332"/>
      <c r="P116" s="332"/>
      <c r="Q116" s="139"/>
      <c r="R116" s="139"/>
      <c r="S116" s="139"/>
      <c r="T116" s="139"/>
      <c r="U116" s="139"/>
      <c r="V116" s="139"/>
      <c r="W116" s="139"/>
      <c r="X116" s="139"/>
    </row>
    <row r="117" spans="1:24" ht="31.15" customHeight="1">
      <c r="A117" s="283">
        <v>36</v>
      </c>
      <c r="B117" s="328" t="s">
        <v>128</v>
      </c>
      <c r="C117" s="283">
        <v>2020</v>
      </c>
      <c r="D117" s="283">
        <v>2021</v>
      </c>
      <c r="E117" s="136" t="s">
        <v>28</v>
      </c>
      <c r="F117" s="41" t="s">
        <v>49</v>
      </c>
      <c r="G117" s="42">
        <f t="shared" si="43"/>
        <v>61790.64</v>
      </c>
      <c r="H117" s="42">
        <f>H118+H119</f>
        <v>61790.64</v>
      </c>
      <c r="I117" s="42">
        <f t="shared" ref="I117:N117" si="45">I118+I119</f>
        <v>0</v>
      </c>
      <c r="J117" s="42">
        <f t="shared" si="45"/>
        <v>0</v>
      </c>
      <c r="K117" s="42">
        <f t="shared" si="45"/>
        <v>0</v>
      </c>
      <c r="L117" s="42">
        <f t="shared" si="45"/>
        <v>0</v>
      </c>
      <c r="M117" s="42">
        <f t="shared" si="45"/>
        <v>0</v>
      </c>
      <c r="N117" s="42">
        <f t="shared" si="45"/>
        <v>0</v>
      </c>
      <c r="O117" s="332" t="s">
        <v>71</v>
      </c>
      <c r="P117" s="139" t="s">
        <v>97</v>
      </c>
      <c r="Q117" s="139">
        <v>80</v>
      </c>
      <c r="R117" s="139">
        <v>80</v>
      </c>
      <c r="S117" s="139" t="s">
        <v>48</v>
      </c>
      <c r="T117" s="139" t="s">
        <v>48</v>
      </c>
      <c r="U117" s="139" t="s">
        <v>48</v>
      </c>
      <c r="V117" s="139" t="s">
        <v>48</v>
      </c>
      <c r="W117" s="139" t="s">
        <v>48</v>
      </c>
      <c r="X117" s="139" t="s">
        <v>48</v>
      </c>
    </row>
    <row r="118" spans="1:24" ht="45">
      <c r="A118" s="284"/>
      <c r="B118" s="329"/>
      <c r="C118" s="284"/>
      <c r="D118" s="284"/>
      <c r="E118" s="137"/>
      <c r="F118" s="41" t="s">
        <v>60</v>
      </c>
      <c r="G118" s="42">
        <f t="shared" si="43"/>
        <v>0</v>
      </c>
      <c r="H118" s="42">
        <v>0</v>
      </c>
      <c r="I118" s="42">
        <v>0</v>
      </c>
      <c r="J118" s="42">
        <v>0</v>
      </c>
      <c r="K118" s="42">
        <v>0</v>
      </c>
      <c r="L118" s="42">
        <v>0</v>
      </c>
      <c r="M118" s="42">
        <v>0</v>
      </c>
      <c r="N118" s="42">
        <v>0</v>
      </c>
      <c r="O118" s="332"/>
      <c r="P118" s="139" t="s">
        <v>48</v>
      </c>
      <c r="Q118" s="139" t="s">
        <v>48</v>
      </c>
      <c r="R118" s="139" t="s">
        <v>48</v>
      </c>
      <c r="S118" s="139" t="s">
        <v>48</v>
      </c>
      <c r="T118" s="139" t="s">
        <v>48</v>
      </c>
      <c r="U118" s="139" t="s">
        <v>48</v>
      </c>
      <c r="V118" s="139" t="s">
        <v>48</v>
      </c>
      <c r="W118" s="139" t="s">
        <v>48</v>
      </c>
      <c r="X118" s="139" t="s">
        <v>48</v>
      </c>
    </row>
    <row r="119" spans="1:24" ht="36.6" customHeight="1">
      <c r="A119" s="285"/>
      <c r="B119" s="330"/>
      <c r="C119" s="285"/>
      <c r="D119" s="285"/>
      <c r="E119" s="138"/>
      <c r="F119" s="43" t="s">
        <v>61</v>
      </c>
      <c r="G119" s="42">
        <f t="shared" si="43"/>
        <v>61790.64</v>
      </c>
      <c r="H119" s="42">
        <v>61790.64</v>
      </c>
      <c r="I119" s="42">
        <v>0</v>
      </c>
      <c r="J119" s="42">
        <v>0</v>
      </c>
      <c r="K119" s="42">
        <v>0</v>
      </c>
      <c r="L119" s="42">
        <v>0</v>
      </c>
      <c r="M119" s="42">
        <v>0</v>
      </c>
      <c r="N119" s="42">
        <v>0</v>
      </c>
      <c r="O119" s="332"/>
      <c r="P119" s="139" t="s">
        <v>48</v>
      </c>
      <c r="Q119" s="139" t="s">
        <v>48</v>
      </c>
      <c r="R119" s="139" t="s">
        <v>48</v>
      </c>
      <c r="S119" s="139" t="s">
        <v>48</v>
      </c>
      <c r="T119" s="139" t="s">
        <v>48</v>
      </c>
      <c r="U119" s="139" t="s">
        <v>48</v>
      </c>
      <c r="V119" s="139" t="s">
        <v>48</v>
      </c>
      <c r="W119" s="139" t="s">
        <v>48</v>
      </c>
      <c r="X119" s="139" t="s">
        <v>48</v>
      </c>
    </row>
    <row r="120" spans="1:24" ht="26.45" customHeight="1">
      <c r="A120" s="283">
        <v>37</v>
      </c>
      <c r="B120" s="328" t="s">
        <v>129</v>
      </c>
      <c r="C120" s="283">
        <v>2020</v>
      </c>
      <c r="D120" s="283">
        <v>2026</v>
      </c>
      <c r="E120" s="136" t="s">
        <v>28</v>
      </c>
      <c r="F120" s="41" t="s">
        <v>49</v>
      </c>
      <c r="G120" s="42">
        <f t="shared" si="43"/>
        <v>21084448.849999998</v>
      </c>
      <c r="H120" s="42">
        <f>H121+H122</f>
        <v>3006511.52</v>
      </c>
      <c r="I120" s="42">
        <f t="shared" ref="I120:N120" si="46">I121+I122</f>
        <v>4320840.0999999996</v>
      </c>
      <c r="J120" s="42">
        <f t="shared" si="46"/>
        <v>5378673.5999999996</v>
      </c>
      <c r="K120" s="42">
        <f t="shared" si="46"/>
        <v>5295923.63</v>
      </c>
      <c r="L120" s="42">
        <f t="shared" si="46"/>
        <v>2282500</v>
      </c>
      <c r="M120" s="42">
        <f t="shared" si="46"/>
        <v>400000</v>
      </c>
      <c r="N120" s="42">
        <f t="shared" si="46"/>
        <v>400000</v>
      </c>
      <c r="O120" s="331" t="s">
        <v>70</v>
      </c>
      <c r="P120" s="331" t="s">
        <v>67</v>
      </c>
      <c r="Q120" s="283">
        <f>R120+S120+T120+U120+V120+W120+X120</f>
        <v>7.83</v>
      </c>
      <c r="R120" s="139">
        <v>0.81</v>
      </c>
      <c r="S120" s="139">
        <v>1.2</v>
      </c>
      <c r="T120" s="139">
        <v>1.4</v>
      </c>
      <c r="U120" s="139">
        <v>1.4</v>
      </c>
      <c r="V120" s="139">
        <v>1.4</v>
      </c>
      <c r="W120" s="139">
        <v>0.81</v>
      </c>
      <c r="X120" s="139">
        <v>0.81</v>
      </c>
    </row>
    <row r="121" spans="1:24" ht="45">
      <c r="A121" s="284"/>
      <c r="B121" s="329"/>
      <c r="C121" s="284"/>
      <c r="D121" s="284"/>
      <c r="E121" s="137"/>
      <c r="F121" s="41" t="s">
        <v>60</v>
      </c>
      <c r="G121" s="42">
        <f t="shared" si="43"/>
        <v>8077063.5</v>
      </c>
      <c r="H121" s="42">
        <v>540619.52000000002</v>
      </c>
      <c r="I121" s="42">
        <v>1382022</v>
      </c>
      <c r="J121" s="42">
        <v>1532921.98</v>
      </c>
      <c r="K121" s="42">
        <v>1539000</v>
      </c>
      <c r="L121" s="42">
        <v>2282500</v>
      </c>
      <c r="M121" s="42">
        <v>400000</v>
      </c>
      <c r="N121" s="42">
        <v>400000</v>
      </c>
      <c r="O121" s="286"/>
      <c r="P121" s="331"/>
      <c r="Q121" s="284"/>
      <c r="R121" s="139"/>
      <c r="S121" s="139"/>
      <c r="T121" s="139"/>
      <c r="U121" s="139"/>
      <c r="V121" s="139"/>
      <c r="W121" s="139"/>
      <c r="X121" s="139"/>
    </row>
    <row r="122" spans="1:24" ht="31.15" customHeight="1">
      <c r="A122" s="285"/>
      <c r="B122" s="330"/>
      <c r="C122" s="285"/>
      <c r="D122" s="285"/>
      <c r="E122" s="138"/>
      <c r="F122" s="43" t="s">
        <v>61</v>
      </c>
      <c r="G122" s="42">
        <f t="shared" si="43"/>
        <v>13007385.349999998</v>
      </c>
      <c r="H122" s="42">
        <v>2465892</v>
      </c>
      <c r="I122" s="42">
        <v>2938818.1</v>
      </c>
      <c r="J122" s="42">
        <v>3845751.62</v>
      </c>
      <c r="K122" s="42">
        <v>3756923.63</v>
      </c>
      <c r="L122" s="42">
        <v>0</v>
      </c>
      <c r="M122" s="42">
        <v>0</v>
      </c>
      <c r="N122" s="42">
        <v>0</v>
      </c>
      <c r="O122" s="286"/>
      <c r="P122" s="331"/>
      <c r="Q122" s="285"/>
      <c r="R122" s="139"/>
      <c r="S122" s="139"/>
      <c r="T122" s="139"/>
      <c r="U122" s="139"/>
      <c r="V122" s="139"/>
      <c r="W122" s="139"/>
      <c r="X122" s="139"/>
    </row>
    <row r="123" spans="1:24" ht="50.25" customHeight="1">
      <c r="A123" s="283">
        <v>38</v>
      </c>
      <c r="B123" s="328" t="s">
        <v>343</v>
      </c>
      <c r="C123" s="283">
        <v>2020</v>
      </c>
      <c r="D123" s="283">
        <v>2026</v>
      </c>
      <c r="E123" s="136" t="s">
        <v>28</v>
      </c>
      <c r="F123" s="41" t="s">
        <v>49</v>
      </c>
      <c r="G123" s="42">
        <f t="shared" si="43"/>
        <v>151676.60999999999</v>
      </c>
      <c r="H123" s="42">
        <f>H124+H125</f>
        <v>55348</v>
      </c>
      <c r="I123" s="42">
        <f t="shared" ref="I123:N123" si="47">I124+I125</f>
        <v>69814.81</v>
      </c>
      <c r="J123" s="42">
        <f t="shared" si="47"/>
        <v>0</v>
      </c>
      <c r="K123" s="42">
        <f t="shared" si="47"/>
        <v>15513.8</v>
      </c>
      <c r="L123" s="42">
        <f t="shared" si="47"/>
        <v>1000</v>
      </c>
      <c r="M123" s="42">
        <f t="shared" si="47"/>
        <v>5000</v>
      </c>
      <c r="N123" s="42">
        <f t="shared" si="47"/>
        <v>5000</v>
      </c>
      <c r="O123" s="328" t="s">
        <v>90</v>
      </c>
      <c r="P123" s="139" t="s">
        <v>108</v>
      </c>
      <c r="Q123" s="139">
        <f>R123+S123+T123+U123+V123+W123+X123</f>
        <v>26</v>
      </c>
      <c r="R123" s="139">
        <v>5</v>
      </c>
      <c r="S123" s="139">
        <v>7</v>
      </c>
      <c r="T123" s="139">
        <v>0</v>
      </c>
      <c r="U123" s="139">
        <v>2</v>
      </c>
      <c r="V123" s="139">
        <v>2</v>
      </c>
      <c r="W123" s="139">
        <v>5</v>
      </c>
      <c r="X123" s="139">
        <v>5</v>
      </c>
    </row>
    <row r="124" spans="1:24" ht="50.25" customHeight="1">
      <c r="A124" s="284"/>
      <c r="B124" s="329"/>
      <c r="C124" s="284"/>
      <c r="D124" s="284"/>
      <c r="E124" s="137"/>
      <c r="F124" s="41" t="s">
        <v>60</v>
      </c>
      <c r="G124" s="42">
        <f t="shared" si="43"/>
        <v>21553.48</v>
      </c>
      <c r="H124" s="42">
        <v>553.48</v>
      </c>
      <c r="I124" s="42">
        <v>5000</v>
      </c>
      <c r="J124" s="42">
        <v>0</v>
      </c>
      <c r="K124" s="42">
        <v>5000</v>
      </c>
      <c r="L124" s="42">
        <v>1000</v>
      </c>
      <c r="M124" s="42">
        <v>5000</v>
      </c>
      <c r="N124" s="42">
        <v>5000</v>
      </c>
      <c r="O124" s="329"/>
      <c r="P124" s="139" t="s">
        <v>48</v>
      </c>
      <c r="Q124" s="139"/>
      <c r="R124" s="139" t="s">
        <v>48</v>
      </c>
      <c r="S124" s="139" t="s">
        <v>48</v>
      </c>
      <c r="T124" s="139" t="s">
        <v>48</v>
      </c>
      <c r="U124" s="139" t="s">
        <v>48</v>
      </c>
      <c r="V124" s="139" t="s">
        <v>48</v>
      </c>
      <c r="W124" s="139" t="s">
        <v>48</v>
      </c>
      <c r="X124" s="139" t="s">
        <v>48</v>
      </c>
    </row>
    <row r="125" spans="1:24" ht="60.75" customHeight="1">
      <c r="A125" s="285"/>
      <c r="B125" s="330"/>
      <c r="C125" s="285"/>
      <c r="D125" s="285"/>
      <c r="E125" s="138"/>
      <c r="F125" s="43" t="s">
        <v>61</v>
      </c>
      <c r="G125" s="42">
        <f t="shared" si="43"/>
        <v>130123.12999999999</v>
      </c>
      <c r="H125" s="42">
        <v>54794.52</v>
      </c>
      <c r="I125" s="42">
        <v>64814.81</v>
      </c>
      <c r="J125" s="42">
        <v>0</v>
      </c>
      <c r="K125" s="42">
        <v>10513.8</v>
      </c>
      <c r="L125" s="42">
        <v>0</v>
      </c>
      <c r="M125" s="42">
        <v>0</v>
      </c>
      <c r="N125" s="42">
        <v>0</v>
      </c>
      <c r="O125" s="330"/>
      <c r="P125" s="139" t="s">
        <v>48</v>
      </c>
      <c r="Q125" s="139"/>
      <c r="R125" s="139" t="s">
        <v>48</v>
      </c>
      <c r="S125" s="139" t="s">
        <v>48</v>
      </c>
      <c r="T125" s="139" t="s">
        <v>48</v>
      </c>
      <c r="U125" s="139" t="s">
        <v>48</v>
      </c>
      <c r="V125" s="139" t="s">
        <v>48</v>
      </c>
      <c r="W125" s="139" t="s">
        <v>48</v>
      </c>
      <c r="X125" s="139" t="s">
        <v>48</v>
      </c>
    </row>
    <row r="126" spans="1:24" ht="21.6" customHeight="1">
      <c r="A126" s="283">
        <v>39</v>
      </c>
      <c r="B126" s="328" t="s">
        <v>130</v>
      </c>
      <c r="C126" s="283">
        <v>2020</v>
      </c>
      <c r="D126" s="283">
        <v>2026</v>
      </c>
      <c r="E126" s="136" t="s">
        <v>28</v>
      </c>
      <c r="F126" s="41" t="s">
        <v>49</v>
      </c>
      <c r="G126" s="42">
        <f t="shared" si="43"/>
        <v>505000</v>
      </c>
      <c r="H126" s="42">
        <f>H127+H128</f>
        <v>25000</v>
      </c>
      <c r="I126" s="42">
        <f t="shared" ref="I126:N126" si="48">I127+I128</f>
        <v>80000</v>
      </c>
      <c r="J126" s="42">
        <f t="shared" si="48"/>
        <v>100000</v>
      </c>
      <c r="K126" s="42">
        <f t="shared" si="48"/>
        <v>100000</v>
      </c>
      <c r="L126" s="42">
        <f t="shared" si="48"/>
        <v>100000</v>
      </c>
      <c r="M126" s="42">
        <f t="shared" si="48"/>
        <v>50000</v>
      </c>
      <c r="N126" s="42">
        <f t="shared" si="48"/>
        <v>50000</v>
      </c>
      <c r="O126" s="331" t="s">
        <v>52</v>
      </c>
      <c r="P126" s="139" t="s">
        <v>108</v>
      </c>
      <c r="Q126" s="283">
        <f>R126+S126+T126+U126+V126+W126+X126</f>
        <v>164</v>
      </c>
      <c r="R126" s="283">
        <v>21</v>
      </c>
      <c r="S126" s="283">
        <v>15</v>
      </c>
      <c r="T126" s="283">
        <v>21</v>
      </c>
      <c r="U126" s="283">
        <v>35</v>
      </c>
      <c r="V126" s="283">
        <v>30</v>
      </c>
      <c r="W126" s="283">
        <v>21</v>
      </c>
      <c r="X126" s="283">
        <v>21</v>
      </c>
    </row>
    <row r="127" spans="1:24" ht="45">
      <c r="A127" s="284"/>
      <c r="B127" s="329"/>
      <c r="C127" s="284"/>
      <c r="D127" s="284"/>
      <c r="E127" s="137"/>
      <c r="F127" s="41" t="s">
        <v>60</v>
      </c>
      <c r="G127" s="42">
        <f t="shared" si="43"/>
        <v>505000</v>
      </c>
      <c r="H127" s="42">
        <v>25000</v>
      </c>
      <c r="I127" s="42">
        <v>80000</v>
      </c>
      <c r="J127" s="42">
        <v>100000</v>
      </c>
      <c r="K127" s="42">
        <v>100000</v>
      </c>
      <c r="L127" s="42">
        <v>100000</v>
      </c>
      <c r="M127" s="42">
        <v>50000</v>
      </c>
      <c r="N127" s="42">
        <v>50000</v>
      </c>
      <c r="O127" s="286"/>
      <c r="P127" s="139" t="s">
        <v>48</v>
      </c>
      <c r="Q127" s="284"/>
      <c r="R127" s="284"/>
      <c r="S127" s="284"/>
      <c r="T127" s="284"/>
      <c r="U127" s="284"/>
      <c r="V127" s="284"/>
      <c r="W127" s="284"/>
      <c r="X127" s="284"/>
    </row>
    <row r="128" spans="1:24" ht="34.15" customHeight="1">
      <c r="A128" s="285"/>
      <c r="B128" s="330"/>
      <c r="C128" s="285"/>
      <c r="D128" s="285"/>
      <c r="E128" s="138"/>
      <c r="F128" s="43" t="s">
        <v>61</v>
      </c>
      <c r="G128" s="42">
        <f t="shared" si="43"/>
        <v>0</v>
      </c>
      <c r="H128" s="42">
        <v>0</v>
      </c>
      <c r="I128" s="42">
        <v>0</v>
      </c>
      <c r="J128" s="42">
        <v>0</v>
      </c>
      <c r="K128" s="42">
        <v>0</v>
      </c>
      <c r="L128" s="42">
        <v>0</v>
      </c>
      <c r="M128" s="42">
        <v>0</v>
      </c>
      <c r="N128" s="42">
        <v>0</v>
      </c>
      <c r="O128" s="286"/>
      <c r="P128" s="139" t="s">
        <v>48</v>
      </c>
      <c r="Q128" s="285"/>
      <c r="R128" s="285"/>
      <c r="S128" s="285"/>
      <c r="T128" s="285"/>
      <c r="U128" s="285"/>
      <c r="V128" s="285"/>
      <c r="W128" s="285"/>
      <c r="X128" s="285"/>
    </row>
    <row r="129" spans="1:24" ht="22.5" customHeight="1">
      <c r="A129" s="283">
        <v>40</v>
      </c>
      <c r="B129" s="328" t="s">
        <v>170</v>
      </c>
      <c r="C129" s="283">
        <v>2020</v>
      </c>
      <c r="D129" s="283">
        <v>2026</v>
      </c>
      <c r="E129" s="136" t="s">
        <v>28</v>
      </c>
      <c r="F129" s="41" t="s">
        <v>49</v>
      </c>
      <c r="G129" s="42">
        <f t="shared" si="43"/>
        <v>1387552</v>
      </c>
      <c r="H129" s="42">
        <f>H130+H131</f>
        <v>201827</v>
      </c>
      <c r="I129" s="42">
        <f t="shared" ref="I129:N129" si="49">I130+I131</f>
        <v>200000</v>
      </c>
      <c r="J129" s="42">
        <f t="shared" si="49"/>
        <v>185725</v>
      </c>
      <c r="K129" s="42">
        <f t="shared" si="49"/>
        <v>200000</v>
      </c>
      <c r="L129" s="42">
        <f t="shared" si="49"/>
        <v>200000</v>
      </c>
      <c r="M129" s="42">
        <f t="shared" si="49"/>
        <v>200000</v>
      </c>
      <c r="N129" s="42">
        <f t="shared" si="49"/>
        <v>200000</v>
      </c>
      <c r="O129" s="328" t="s">
        <v>52</v>
      </c>
      <c r="P129" s="139" t="s">
        <v>108</v>
      </c>
      <c r="Q129" s="139">
        <f>R129+S129+T129+U129+V129+W129+X129</f>
        <v>724</v>
      </c>
      <c r="R129" s="139">
        <v>100</v>
      </c>
      <c r="S129" s="139">
        <v>100</v>
      </c>
      <c r="T129" s="139">
        <v>100</v>
      </c>
      <c r="U129" s="139">
        <v>114</v>
      </c>
      <c r="V129" s="139">
        <v>110</v>
      </c>
      <c r="W129" s="139">
        <v>100</v>
      </c>
      <c r="X129" s="139">
        <v>100</v>
      </c>
    </row>
    <row r="130" spans="1:24" ht="45">
      <c r="A130" s="284"/>
      <c r="B130" s="329"/>
      <c r="C130" s="284"/>
      <c r="D130" s="284"/>
      <c r="E130" s="137"/>
      <c r="F130" s="41" t="s">
        <v>50</v>
      </c>
      <c r="G130" s="42">
        <f t="shared" si="43"/>
        <v>1387552</v>
      </c>
      <c r="H130" s="42">
        <v>201827</v>
      </c>
      <c r="I130" s="42">
        <v>200000</v>
      </c>
      <c r="J130" s="42">
        <v>185725</v>
      </c>
      <c r="K130" s="42">
        <v>200000</v>
      </c>
      <c r="L130" s="42">
        <v>200000</v>
      </c>
      <c r="M130" s="42">
        <v>200000</v>
      </c>
      <c r="N130" s="42">
        <v>200000</v>
      </c>
      <c r="O130" s="329"/>
      <c r="P130" s="139"/>
      <c r="Q130" s="139"/>
      <c r="R130" s="139"/>
      <c r="S130" s="139"/>
      <c r="T130" s="139"/>
      <c r="U130" s="139"/>
      <c r="V130" s="139"/>
      <c r="W130" s="139"/>
      <c r="X130" s="139"/>
    </row>
    <row r="131" spans="1:24" ht="33.75">
      <c r="A131" s="285"/>
      <c r="B131" s="330"/>
      <c r="C131" s="285"/>
      <c r="D131" s="285"/>
      <c r="E131" s="138"/>
      <c r="F131" s="41" t="s">
        <v>51</v>
      </c>
      <c r="G131" s="42">
        <f t="shared" si="43"/>
        <v>0</v>
      </c>
      <c r="H131" s="42">
        <v>0</v>
      </c>
      <c r="I131" s="42">
        <v>0</v>
      </c>
      <c r="J131" s="42">
        <v>0</v>
      </c>
      <c r="K131" s="42">
        <v>0</v>
      </c>
      <c r="L131" s="42">
        <v>0</v>
      </c>
      <c r="M131" s="42">
        <v>0</v>
      </c>
      <c r="N131" s="42">
        <v>0</v>
      </c>
      <c r="O131" s="330"/>
      <c r="P131" s="139"/>
      <c r="Q131" s="139"/>
      <c r="R131" s="139"/>
      <c r="S131" s="139"/>
      <c r="T131" s="139"/>
      <c r="U131" s="139"/>
      <c r="V131" s="139"/>
      <c r="W131" s="139"/>
      <c r="X131" s="139"/>
    </row>
    <row r="132" spans="1:24" ht="32.450000000000003" customHeight="1">
      <c r="A132" s="283">
        <v>41</v>
      </c>
      <c r="B132" s="328" t="s">
        <v>171</v>
      </c>
      <c r="C132" s="283">
        <v>2020</v>
      </c>
      <c r="D132" s="283">
        <v>2026</v>
      </c>
      <c r="E132" s="136" t="s">
        <v>28</v>
      </c>
      <c r="F132" s="41" t="s">
        <v>49</v>
      </c>
      <c r="G132" s="42" t="s">
        <v>48</v>
      </c>
      <c r="H132" s="42" t="s">
        <v>48</v>
      </c>
      <c r="I132" s="42" t="s">
        <v>48</v>
      </c>
      <c r="J132" s="42" t="s">
        <v>48</v>
      </c>
      <c r="K132" s="42" t="s">
        <v>48</v>
      </c>
      <c r="L132" s="42" t="s">
        <v>48</v>
      </c>
      <c r="M132" s="42" t="s">
        <v>48</v>
      </c>
      <c r="N132" s="42" t="s">
        <v>48</v>
      </c>
      <c r="O132" s="328" t="s">
        <v>131</v>
      </c>
      <c r="P132" s="139" t="s">
        <v>97</v>
      </c>
      <c r="Q132" s="139" t="s">
        <v>48</v>
      </c>
      <c r="R132" s="139">
        <v>102</v>
      </c>
      <c r="S132" s="139">
        <v>99.3</v>
      </c>
      <c r="T132" s="139">
        <v>102.3</v>
      </c>
      <c r="U132" s="139">
        <v>102.5</v>
      </c>
      <c r="V132" s="139">
        <v>102.7</v>
      </c>
      <c r="W132" s="139">
        <v>100.9</v>
      </c>
      <c r="X132" s="139">
        <v>100.7</v>
      </c>
    </row>
    <row r="133" spans="1:24" ht="45">
      <c r="A133" s="284"/>
      <c r="B133" s="329"/>
      <c r="C133" s="284"/>
      <c r="D133" s="284"/>
      <c r="E133" s="137"/>
      <c r="F133" s="41" t="s">
        <v>60</v>
      </c>
      <c r="G133" s="42" t="s">
        <v>48</v>
      </c>
      <c r="H133" s="42" t="s">
        <v>48</v>
      </c>
      <c r="I133" s="42" t="s">
        <v>48</v>
      </c>
      <c r="J133" s="42" t="s">
        <v>48</v>
      </c>
      <c r="K133" s="42" t="s">
        <v>48</v>
      </c>
      <c r="L133" s="42" t="s">
        <v>48</v>
      </c>
      <c r="M133" s="42" t="s">
        <v>48</v>
      </c>
      <c r="N133" s="42" t="s">
        <v>48</v>
      </c>
      <c r="O133" s="329"/>
      <c r="P133" s="139" t="s">
        <v>48</v>
      </c>
      <c r="Q133" s="139" t="s">
        <v>48</v>
      </c>
      <c r="R133" s="139" t="s">
        <v>48</v>
      </c>
      <c r="S133" s="139" t="s">
        <v>48</v>
      </c>
      <c r="T133" s="139" t="s">
        <v>48</v>
      </c>
      <c r="U133" s="139" t="s">
        <v>48</v>
      </c>
      <c r="V133" s="139" t="s">
        <v>48</v>
      </c>
      <c r="W133" s="139" t="s">
        <v>48</v>
      </c>
      <c r="X133" s="139" t="s">
        <v>48</v>
      </c>
    </row>
    <row r="134" spans="1:24" ht="37.15" customHeight="1">
      <c r="A134" s="285"/>
      <c r="B134" s="330"/>
      <c r="C134" s="285"/>
      <c r="D134" s="285"/>
      <c r="E134" s="138"/>
      <c r="F134" s="43" t="s">
        <v>61</v>
      </c>
      <c r="G134" s="42" t="s">
        <v>48</v>
      </c>
      <c r="H134" s="42" t="s">
        <v>48</v>
      </c>
      <c r="I134" s="42" t="s">
        <v>48</v>
      </c>
      <c r="J134" s="42" t="s">
        <v>48</v>
      </c>
      <c r="K134" s="42" t="s">
        <v>48</v>
      </c>
      <c r="L134" s="42" t="s">
        <v>48</v>
      </c>
      <c r="M134" s="42" t="s">
        <v>48</v>
      </c>
      <c r="N134" s="42" t="s">
        <v>48</v>
      </c>
      <c r="O134" s="330"/>
      <c r="P134" s="139" t="s">
        <v>48</v>
      </c>
      <c r="Q134" s="139" t="s">
        <v>48</v>
      </c>
      <c r="R134" s="139" t="s">
        <v>48</v>
      </c>
      <c r="S134" s="139" t="s">
        <v>48</v>
      </c>
      <c r="T134" s="139" t="s">
        <v>48</v>
      </c>
      <c r="U134" s="139" t="s">
        <v>48</v>
      </c>
      <c r="V134" s="139" t="s">
        <v>48</v>
      </c>
      <c r="W134" s="139" t="s">
        <v>48</v>
      </c>
      <c r="X134" s="139" t="s">
        <v>48</v>
      </c>
    </row>
    <row r="135" spans="1:24" ht="23.45" customHeight="1">
      <c r="A135" s="283">
        <v>42</v>
      </c>
      <c r="B135" s="328" t="s">
        <v>172</v>
      </c>
      <c r="C135" s="283">
        <v>2020</v>
      </c>
      <c r="D135" s="283">
        <v>2026</v>
      </c>
      <c r="E135" s="136" t="s">
        <v>28</v>
      </c>
      <c r="F135" s="41" t="s">
        <v>49</v>
      </c>
      <c r="G135" s="42" t="s">
        <v>48</v>
      </c>
      <c r="H135" s="42" t="s">
        <v>48</v>
      </c>
      <c r="I135" s="42" t="s">
        <v>48</v>
      </c>
      <c r="J135" s="42" t="s">
        <v>48</v>
      </c>
      <c r="K135" s="42" t="s">
        <v>48</v>
      </c>
      <c r="L135" s="42" t="s">
        <v>48</v>
      </c>
      <c r="M135" s="42" t="s">
        <v>48</v>
      </c>
      <c r="N135" s="42" t="s">
        <v>48</v>
      </c>
      <c r="O135" s="331" t="s">
        <v>132</v>
      </c>
      <c r="P135" s="139" t="s">
        <v>133</v>
      </c>
      <c r="Q135" s="139">
        <f>R135+S135+T135+U135+V135+W135+X135</f>
        <v>332168</v>
      </c>
      <c r="R135" s="139">
        <v>32900</v>
      </c>
      <c r="S135" s="139">
        <v>32500</v>
      </c>
      <c r="T135" s="139">
        <v>60000</v>
      </c>
      <c r="U135" s="139">
        <v>74068</v>
      </c>
      <c r="V135" s="286">
        <v>65000</v>
      </c>
      <c r="W135" s="286">
        <v>33700</v>
      </c>
      <c r="X135" s="286">
        <v>34000</v>
      </c>
    </row>
    <row r="136" spans="1:24" ht="45">
      <c r="A136" s="284"/>
      <c r="B136" s="329"/>
      <c r="C136" s="284"/>
      <c r="D136" s="284"/>
      <c r="E136" s="137"/>
      <c r="F136" s="41" t="s">
        <v>60</v>
      </c>
      <c r="G136" s="42" t="s">
        <v>48</v>
      </c>
      <c r="H136" s="42" t="s">
        <v>48</v>
      </c>
      <c r="I136" s="42" t="s">
        <v>48</v>
      </c>
      <c r="J136" s="42" t="s">
        <v>48</v>
      </c>
      <c r="K136" s="42" t="s">
        <v>48</v>
      </c>
      <c r="L136" s="42" t="s">
        <v>48</v>
      </c>
      <c r="M136" s="42" t="s">
        <v>48</v>
      </c>
      <c r="N136" s="42" t="s">
        <v>48</v>
      </c>
      <c r="O136" s="286"/>
      <c r="P136" s="139"/>
      <c r="Q136" s="139"/>
      <c r="R136" s="139"/>
      <c r="S136" s="139"/>
      <c r="T136" s="139"/>
      <c r="U136" s="139"/>
      <c r="V136" s="286"/>
      <c r="W136" s="286"/>
      <c r="X136" s="286"/>
    </row>
    <row r="137" spans="1:24" ht="40.15" customHeight="1">
      <c r="A137" s="285"/>
      <c r="B137" s="330"/>
      <c r="C137" s="285"/>
      <c r="D137" s="285"/>
      <c r="E137" s="138"/>
      <c r="F137" s="43" t="s">
        <v>61</v>
      </c>
      <c r="G137" s="42" t="s">
        <v>48</v>
      </c>
      <c r="H137" s="42" t="s">
        <v>48</v>
      </c>
      <c r="I137" s="42" t="s">
        <v>48</v>
      </c>
      <c r="J137" s="42" t="s">
        <v>48</v>
      </c>
      <c r="K137" s="42" t="s">
        <v>48</v>
      </c>
      <c r="L137" s="42" t="s">
        <v>48</v>
      </c>
      <c r="M137" s="42" t="s">
        <v>48</v>
      </c>
      <c r="N137" s="42" t="s">
        <v>48</v>
      </c>
      <c r="O137" s="286"/>
      <c r="P137" s="139"/>
      <c r="Q137" s="139"/>
      <c r="R137" s="139"/>
      <c r="S137" s="139"/>
      <c r="T137" s="139"/>
      <c r="U137" s="139"/>
      <c r="V137" s="286"/>
      <c r="W137" s="286"/>
      <c r="X137" s="286"/>
    </row>
    <row r="138" spans="1:24" ht="22.5" customHeight="1">
      <c r="A138" s="283">
        <v>43</v>
      </c>
      <c r="B138" s="328" t="s">
        <v>173</v>
      </c>
      <c r="C138" s="283">
        <v>2020</v>
      </c>
      <c r="D138" s="283">
        <v>2026</v>
      </c>
      <c r="E138" s="136" t="s">
        <v>28</v>
      </c>
      <c r="F138" s="41" t="s">
        <v>49</v>
      </c>
      <c r="G138" s="42" t="s">
        <v>48</v>
      </c>
      <c r="H138" s="42" t="s">
        <v>48</v>
      </c>
      <c r="I138" s="42" t="s">
        <v>48</v>
      </c>
      <c r="J138" s="42" t="s">
        <v>48</v>
      </c>
      <c r="K138" s="42" t="s">
        <v>48</v>
      </c>
      <c r="L138" s="42" t="s">
        <v>48</v>
      </c>
      <c r="M138" s="42" t="s">
        <v>48</v>
      </c>
      <c r="N138" s="42" t="s">
        <v>48</v>
      </c>
      <c r="O138" s="331" t="s">
        <v>134</v>
      </c>
      <c r="P138" s="139" t="s">
        <v>133</v>
      </c>
      <c r="Q138" s="139">
        <f>R138+S138+T138+U138+V138+W138+X138</f>
        <v>26299</v>
      </c>
      <c r="R138" s="139">
        <v>3740</v>
      </c>
      <c r="S138" s="139">
        <v>3770</v>
      </c>
      <c r="T138" s="139">
        <v>3686</v>
      </c>
      <c r="U138" s="139">
        <v>3603</v>
      </c>
      <c r="V138" s="139">
        <v>3600</v>
      </c>
      <c r="W138" s="139">
        <v>3930</v>
      </c>
      <c r="X138" s="139">
        <v>3970</v>
      </c>
    </row>
    <row r="139" spans="1:24" ht="45">
      <c r="A139" s="284"/>
      <c r="B139" s="329"/>
      <c r="C139" s="284"/>
      <c r="D139" s="284"/>
      <c r="E139" s="137"/>
      <c r="F139" s="41" t="s">
        <v>60</v>
      </c>
      <c r="G139" s="42" t="s">
        <v>48</v>
      </c>
      <c r="H139" s="42" t="s">
        <v>48</v>
      </c>
      <c r="I139" s="42" t="s">
        <v>48</v>
      </c>
      <c r="J139" s="42" t="s">
        <v>48</v>
      </c>
      <c r="K139" s="42" t="s">
        <v>48</v>
      </c>
      <c r="L139" s="42" t="s">
        <v>48</v>
      </c>
      <c r="M139" s="42" t="s">
        <v>48</v>
      </c>
      <c r="N139" s="42" t="s">
        <v>48</v>
      </c>
      <c r="O139" s="286"/>
      <c r="P139" s="139"/>
      <c r="Q139" s="139"/>
      <c r="R139" s="139"/>
      <c r="S139" s="139"/>
      <c r="T139" s="139"/>
      <c r="U139" s="139"/>
      <c r="V139" s="139"/>
      <c r="W139" s="139"/>
      <c r="X139" s="139"/>
    </row>
    <row r="140" spans="1:24" ht="25.9" customHeight="1">
      <c r="A140" s="285"/>
      <c r="B140" s="330"/>
      <c r="C140" s="285"/>
      <c r="D140" s="285"/>
      <c r="E140" s="138"/>
      <c r="F140" s="43" t="s">
        <v>61</v>
      </c>
      <c r="G140" s="42" t="s">
        <v>48</v>
      </c>
      <c r="H140" s="42" t="s">
        <v>48</v>
      </c>
      <c r="I140" s="42" t="s">
        <v>48</v>
      </c>
      <c r="J140" s="42" t="s">
        <v>48</v>
      </c>
      <c r="K140" s="42" t="s">
        <v>48</v>
      </c>
      <c r="L140" s="42" t="s">
        <v>48</v>
      </c>
      <c r="M140" s="42" t="s">
        <v>48</v>
      </c>
      <c r="N140" s="42" t="s">
        <v>48</v>
      </c>
      <c r="O140" s="286"/>
      <c r="P140" s="139"/>
      <c r="Q140" s="139"/>
      <c r="R140" s="139"/>
      <c r="S140" s="139"/>
      <c r="T140" s="139"/>
      <c r="U140" s="139"/>
      <c r="V140" s="139"/>
      <c r="W140" s="139"/>
      <c r="X140" s="139"/>
    </row>
    <row r="141" spans="1:24" ht="22.9" customHeight="1">
      <c r="A141" s="283">
        <v>44</v>
      </c>
      <c r="B141" s="328" t="s">
        <v>174</v>
      </c>
      <c r="C141" s="283">
        <v>2020</v>
      </c>
      <c r="D141" s="283">
        <v>2026</v>
      </c>
      <c r="E141" s="136" t="s">
        <v>28</v>
      </c>
      <c r="F141" s="41" t="s">
        <v>49</v>
      </c>
      <c r="G141" s="42" t="s">
        <v>48</v>
      </c>
      <c r="H141" s="42" t="s">
        <v>48</v>
      </c>
      <c r="I141" s="42" t="s">
        <v>48</v>
      </c>
      <c r="J141" s="42" t="s">
        <v>48</v>
      </c>
      <c r="K141" s="42" t="s">
        <v>48</v>
      </c>
      <c r="L141" s="42" t="s">
        <v>48</v>
      </c>
      <c r="M141" s="42" t="s">
        <v>48</v>
      </c>
      <c r="N141" s="42" t="s">
        <v>48</v>
      </c>
      <c r="O141" s="331" t="s">
        <v>135</v>
      </c>
      <c r="P141" s="139" t="s">
        <v>133</v>
      </c>
      <c r="Q141" s="139">
        <f>R141+S141+T141+U141+V141+W141+X141</f>
        <v>177115</v>
      </c>
      <c r="R141" s="139">
        <v>24700</v>
      </c>
      <c r="S141" s="139">
        <v>24900</v>
      </c>
      <c r="T141" s="139">
        <v>24924</v>
      </c>
      <c r="U141" s="139">
        <v>25491</v>
      </c>
      <c r="V141" s="139">
        <v>25500</v>
      </c>
      <c r="W141" s="139">
        <v>25700</v>
      </c>
      <c r="X141" s="139">
        <v>25900</v>
      </c>
    </row>
    <row r="142" spans="1:24" ht="45">
      <c r="A142" s="284"/>
      <c r="B142" s="329"/>
      <c r="C142" s="284"/>
      <c r="D142" s="284"/>
      <c r="E142" s="137"/>
      <c r="F142" s="41" t="s">
        <v>60</v>
      </c>
      <c r="G142" s="42" t="s">
        <v>48</v>
      </c>
      <c r="H142" s="42" t="s">
        <v>48</v>
      </c>
      <c r="I142" s="42" t="s">
        <v>48</v>
      </c>
      <c r="J142" s="42" t="s">
        <v>48</v>
      </c>
      <c r="K142" s="42" t="s">
        <v>48</v>
      </c>
      <c r="L142" s="42" t="s">
        <v>48</v>
      </c>
      <c r="M142" s="42" t="s">
        <v>48</v>
      </c>
      <c r="N142" s="42" t="s">
        <v>48</v>
      </c>
      <c r="O142" s="286"/>
      <c r="P142" s="139"/>
      <c r="Q142" s="139"/>
      <c r="R142" s="139"/>
      <c r="S142" s="139"/>
      <c r="T142" s="139"/>
      <c r="U142" s="139"/>
      <c r="V142" s="139"/>
      <c r="W142" s="139"/>
      <c r="X142" s="139"/>
    </row>
    <row r="143" spans="1:24" ht="33" customHeight="1">
      <c r="A143" s="285"/>
      <c r="B143" s="330"/>
      <c r="C143" s="285"/>
      <c r="D143" s="285"/>
      <c r="E143" s="138"/>
      <c r="F143" s="43" t="s">
        <v>61</v>
      </c>
      <c r="G143" s="42" t="s">
        <v>48</v>
      </c>
      <c r="H143" s="42" t="s">
        <v>48</v>
      </c>
      <c r="I143" s="42" t="s">
        <v>48</v>
      </c>
      <c r="J143" s="42" t="s">
        <v>48</v>
      </c>
      <c r="K143" s="42" t="s">
        <v>48</v>
      </c>
      <c r="L143" s="42" t="s">
        <v>48</v>
      </c>
      <c r="M143" s="42" t="s">
        <v>48</v>
      </c>
      <c r="N143" s="42" t="s">
        <v>48</v>
      </c>
      <c r="O143" s="286"/>
      <c r="P143" s="139"/>
      <c r="Q143" s="139"/>
      <c r="R143" s="139"/>
      <c r="S143" s="139"/>
      <c r="T143" s="139"/>
      <c r="U143" s="139"/>
      <c r="V143" s="139"/>
      <c r="W143" s="139"/>
      <c r="X143" s="139"/>
    </row>
    <row r="144" spans="1:24" ht="28.9" customHeight="1">
      <c r="A144" s="283">
        <v>45</v>
      </c>
      <c r="B144" s="328" t="s">
        <v>175</v>
      </c>
      <c r="C144" s="283">
        <v>2020</v>
      </c>
      <c r="D144" s="283">
        <v>2026</v>
      </c>
      <c r="E144" s="136" t="s">
        <v>28</v>
      </c>
      <c r="F144" s="41" t="s">
        <v>49</v>
      </c>
      <c r="G144" s="42" t="s">
        <v>48</v>
      </c>
      <c r="H144" s="42" t="s">
        <v>48</v>
      </c>
      <c r="I144" s="42" t="s">
        <v>48</v>
      </c>
      <c r="J144" s="42" t="s">
        <v>48</v>
      </c>
      <c r="K144" s="42" t="s">
        <v>48</v>
      </c>
      <c r="L144" s="42" t="s">
        <v>48</v>
      </c>
      <c r="M144" s="42" t="s">
        <v>48</v>
      </c>
      <c r="N144" s="42" t="s">
        <v>48</v>
      </c>
      <c r="O144" s="331" t="s">
        <v>136</v>
      </c>
      <c r="P144" s="139" t="s">
        <v>137</v>
      </c>
      <c r="Q144" s="139" t="s">
        <v>48</v>
      </c>
      <c r="R144" s="139">
        <v>21500</v>
      </c>
      <c r="S144" s="139">
        <v>23400</v>
      </c>
      <c r="T144" s="139">
        <v>43200</v>
      </c>
      <c r="U144" s="139">
        <v>40054</v>
      </c>
      <c r="V144" s="139">
        <v>27800</v>
      </c>
      <c r="W144" s="139">
        <v>28900</v>
      </c>
      <c r="X144" s="139">
        <v>30800</v>
      </c>
    </row>
    <row r="145" spans="1:24" ht="45">
      <c r="A145" s="284"/>
      <c r="B145" s="329"/>
      <c r="C145" s="284"/>
      <c r="D145" s="284"/>
      <c r="E145" s="137"/>
      <c r="F145" s="41" t="s">
        <v>60</v>
      </c>
      <c r="G145" s="42" t="s">
        <v>48</v>
      </c>
      <c r="H145" s="42" t="s">
        <v>48</v>
      </c>
      <c r="I145" s="42" t="s">
        <v>48</v>
      </c>
      <c r="J145" s="42" t="s">
        <v>48</v>
      </c>
      <c r="K145" s="42" t="s">
        <v>48</v>
      </c>
      <c r="L145" s="42" t="s">
        <v>48</v>
      </c>
      <c r="M145" s="42" t="s">
        <v>48</v>
      </c>
      <c r="N145" s="42" t="s">
        <v>48</v>
      </c>
      <c r="O145" s="286" t="s">
        <v>48</v>
      </c>
      <c r="P145" s="139" t="s">
        <v>48</v>
      </c>
      <c r="Q145" s="139" t="s">
        <v>48</v>
      </c>
      <c r="R145" s="139" t="s">
        <v>48</v>
      </c>
      <c r="S145" s="139" t="s">
        <v>48</v>
      </c>
      <c r="T145" s="139" t="s">
        <v>48</v>
      </c>
      <c r="U145" s="139" t="s">
        <v>48</v>
      </c>
      <c r="V145" s="139" t="s">
        <v>48</v>
      </c>
      <c r="W145" s="139" t="s">
        <v>48</v>
      </c>
      <c r="X145" s="139" t="s">
        <v>48</v>
      </c>
    </row>
    <row r="146" spans="1:24" ht="32.450000000000003" customHeight="1">
      <c r="A146" s="285"/>
      <c r="B146" s="330"/>
      <c r="C146" s="285"/>
      <c r="D146" s="285"/>
      <c r="E146" s="138"/>
      <c r="F146" s="43" t="s">
        <v>61</v>
      </c>
      <c r="G146" s="42" t="s">
        <v>48</v>
      </c>
      <c r="H146" s="42" t="s">
        <v>48</v>
      </c>
      <c r="I146" s="42" t="s">
        <v>48</v>
      </c>
      <c r="J146" s="42" t="s">
        <v>48</v>
      </c>
      <c r="K146" s="42" t="s">
        <v>48</v>
      </c>
      <c r="L146" s="42" t="s">
        <v>48</v>
      </c>
      <c r="M146" s="42" t="s">
        <v>48</v>
      </c>
      <c r="N146" s="42" t="s">
        <v>48</v>
      </c>
      <c r="O146" s="286" t="s">
        <v>48</v>
      </c>
      <c r="P146" s="139" t="s">
        <v>48</v>
      </c>
      <c r="Q146" s="139" t="s">
        <v>48</v>
      </c>
      <c r="R146" s="139" t="s">
        <v>48</v>
      </c>
      <c r="S146" s="139" t="s">
        <v>48</v>
      </c>
      <c r="T146" s="139" t="s">
        <v>48</v>
      </c>
      <c r="U146" s="139" t="s">
        <v>48</v>
      </c>
      <c r="V146" s="139" t="s">
        <v>48</v>
      </c>
      <c r="W146" s="139" t="s">
        <v>48</v>
      </c>
      <c r="X146" s="139" t="s">
        <v>48</v>
      </c>
    </row>
    <row r="147" spans="1:24" ht="36" customHeight="1">
      <c r="A147" s="283">
        <v>46</v>
      </c>
      <c r="B147" s="328" t="s">
        <v>176</v>
      </c>
      <c r="C147" s="283">
        <v>2020</v>
      </c>
      <c r="D147" s="283">
        <v>2026</v>
      </c>
      <c r="E147" s="136" t="s">
        <v>28</v>
      </c>
      <c r="F147" s="41" t="s">
        <v>49</v>
      </c>
      <c r="G147" s="42" t="s">
        <v>48</v>
      </c>
      <c r="H147" s="42" t="s">
        <v>48</v>
      </c>
      <c r="I147" s="42" t="s">
        <v>48</v>
      </c>
      <c r="J147" s="42" t="s">
        <v>48</v>
      </c>
      <c r="K147" s="42" t="s">
        <v>48</v>
      </c>
      <c r="L147" s="42" t="s">
        <v>48</v>
      </c>
      <c r="M147" s="42" t="s">
        <v>48</v>
      </c>
      <c r="N147" s="42" t="s">
        <v>48</v>
      </c>
      <c r="O147" s="331" t="s">
        <v>138</v>
      </c>
      <c r="P147" s="139" t="s">
        <v>97</v>
      </c>
      <c r="Q147" s="139" t="s">
        <v>48</v>
      </c>
      <c r="R147" s="139">
        <v>3.5</v>
      </c>
      <c r="S147" s="139">
        <v>3.7</v>
      </c>
      <c r="T147" s="139">
        <v>3.9</v>
      </c>
      <c r="U147" s="139">
        <v>4</v>
      </c>
      <c r="V147" s="139">
        <v>4.2</v>
      </c>
      <c r="W147" s="139">
        <v>4.7</v>
      </c>
      <c r="X147" s="139">
        <v>5</v>
      </c>
    </row>
    <row r="148" spans="1:24" ht="47.45" customHeight="1">
      <c r="A148" s="284"/>
      <c r="B148" s="329"/>
      <c r="C148" s="284"/>
      <c r="D148" s="284"/>
      <c r="E148" s="137"/>
      <c r="F148" s="41" t="s">
        <v>60</v>
      </c>
      <c r="G148" s="42" t="s">
        <v>48</v>
      </c>
      <c r="H148" s="42" t="s">
        <v>48</v>
      </c>
      <c r="I148" s="42" t="s">
        <v>48</v>
      </c>
      <c r="J148" s="42" t="s">
        <v>48</v>
      </c>
      <c r="K148" s="42" t="s">
        <v>48</v>
      </c>
      <c r="L148" s="42" t="s">
        <v>48</v>
      </c>
      <c r="M148" s="42" t="s">
        <v>48</v>
      </c>
      <c r="N148" s="42" t="s">
        <v>48</v>
      </c>
      <c r="O148" s="286" t="s">
        <v>48</v>
      </c>
      <c r="P148" s="139" t="s">
        <v>48</v>
      </c>
      <c r="Q148" s="139" t="s">
        <v>48</v>
      </c>
      <c r="R148" s="139" t="s">
        <v>48</v>
      </c>
      <c r="S148" s="139" t="s">
        <v>48</v>
      </c>
      <c r="T148" s="139" t="s">
        <v>48</v>
      </c>
      <c r="U148" s="139" t="s">
        <v>48</v>
      </c>
      <c r="V148" s="139" t="s">
        <v>48</v>
      </c>
      <c r="W148" s="139" t="s">
        <v>48</v>
      </c>
      <c r="X148" s="139" t="s">
        <v>48</v>
      </c>
    </row>
    <row r="149" spans="1:24" ht="32.450000000000003" customHeight="1">
      <c r="A149" s="285"/>
      <c r="B149" s="330"/>
      <c r="C149" s="285"/>
      <c r="D149" s="285"/>
      <c r="E149" s="138"/>
      <c r="F149" s="43" t="s">
        <v>61</v>
      </c>
      <c r="G149" s="42" t="s">
        <v>48</v>
      </c>
      <c r="H149" s="42" t="s">
        <v>48</v>
      </c>
      <c r="I149" s="42" t="s">
        <v>48</v>
      </c>
      <c r="J149" s="42" t="s">
        <v>48</v>
      </c>
      <c r="K149" s="42" t="s">
        <v>48</v>
      </c>
      <c r="L149" s="42" t="s">
        <v>48</v>
      </c>
      <c r="M149" s="42" t="s">
        <v>48</v>
      </c>
      <c r="N149" s="42" t="s">
        <v>48</v>
      </c>
      <c r="O149" s="286" t="s">
        <v>48</v>
      </c>
      <c r="P149" s="139" t="s">
        <v>48</v>
      </c>
      <c r="Q149" s="139" t="s">
        <v>48</v>
      </c>
      <c r="R149" s="139" t="s">
        <v>48</v>
      </c>
      <c r="S149" s="139" t="s">
        <v>48</v>
      </c>
      <c r="T149" s="139" t="s">
        <v>48</v>
      </c>
      <c r="U149" s="139" t="s">
        <v>48</v>
      </c>
      <c r="V149" s="139" t="s">
        <v>48</v>
      </c>
      <c r="W149" s="139" t="s">
        <v>48</v>
      </c>
      <c r="X149" s="139" t="s">
        <v>48</v>
      </c>
    </row>
    <row r="150" spans="1:24" ht="32.450000000000003" customHeight="1">
      <c r="A150" s="283" t="s">
        <v>266</v>
      </c>
      <c r="B150" s="328" t="s">
        <v>267</v>
      </c>
      <c r="C150" s="283">
        <v>2020</v>
      </c>
      <c r="D150" s="283">
        <v>2026</v>
      </c>
      <c r="E150" s="136" t="s">
        <v>28</v>
      </c>
      <c r="F150" s="82" t="s">
        <v>49</v>
      </c>
      <c r="G150" s="42" t="s">
        <v>48</v>
      </c>
      <c r="H150" s="42" t="s">
        <v>48</v>
      </c>
      <c r="I150" s="42" t="s">
        <v>48</v>
      </c>
      <c r="J150" s="42" t="s">
        <v>48</v>
      </c>
      <c r="K150" s="42" t="s">
        <v>48</v>
      </c>
      <c r="L150" s="42" t="s">
        <v>48</v>
      </c>
      <c r="M150" s="42" t="s">
        <v>48</v>
      </c>
      <c r="N150" s="42" t="s">
        <v>48</v>
      </c>
      <c r="O150" s="331" t="s">
        <v>268</v>
      </c>
      <c r="P150" s="139" t="s">
        <v>133</v>
      </c>
      <c r="Q150" s="139">
        <f>R150+S150+T150+U150+V150+W150+X150</f>
        <v>3263</v>
      </c>
      <c r="R150" s="139">
        <v>0</v>
      </c>
      <c r="S150" s="139">
        <v>456</v>
      </c>
      <c r="T150" s="139">
        <v>257</v>
      </c>
      <c r="U150" s="139">
        <v>550</v>
      </c>
      <c r="V150" s="139">
        <v>605</v>
      </c>
      <c r="W150" s="139">
        <v>665</v>
      </c>
      <c r="X150" s="139">
        <v>730</v>
      </c>
    </row>
    <row r="151" spans="1:24" ht="32.450000000000003" customHeight="1">
      <c r="A151" s="284"/>
      <c r="B151" s="329"/>
      <c r="C151" s="284"/>
      <c r="D151" s="284"/>
      <c r="E151" s="137"/>
      <c r="F151" s="82" t="s">
        <v>60</v>
      </c>
      <c r="G151" s="42" t="s">
        <v>48</v>
      </c>
      <c r="H151" s="42" t="s">
        <v>48</v>
      </c>
      <c r="I151" s="42" t="s">
        <v>48</v>
      </c>
      <c r="J151" s="42" t="s">
        <v>48</v>
      </c>
      <c r="K151" s="42" t="s">
        <v>48</v>
      </c>
      <c r="L151" s="42" t="s">
        <v>48</v>
      </c>
      <c r="M151" s="42" t="s">
        <v>48</v>
      </c>
      <c r="N151" s="42" t="s">
        <v>48</v>
      </c>
      <c r="O151" s="286" t="s">
        <v>48</v>
      </c>
      <c r="P151" s="139"/>
      <c r="Q151" s="139" t="s">
        <v>48</v>
      </c>
      <c r="R151" s="139" t="s">
        <v>48</v>
      </c>
      <c r="S151" s="139" t="s">
        <v>48</v>
      </c>
      <c r="T151" s="139" t="s">
        <v>48</v>
      </c>
      <c r="U151" s="139" t="s">
        <v>48</v>
      </c>
      <c r="V151" s="139" t="s">
        <v>48</v>
      </c>
      <c r="W151" s="139" t="s">
        <v>48</v>
      </c>
      <c r="X151" s="139" t="s">
        <v>48</v>
      </c>
    </row>
    <row r="152" spans="1:24" ht="32.450000000000003" customHeight="1">
      <c r="A152" s="285"/>
      <c r="B152" s="330"/>
      <c r="C152" s="285"/>
      <c r="D152" s="285"/>
      <c r="E152" s="138"/>
      <c r="F152" s="43" t="s">
        <v>61</v>
      </c>
      <c r="G152" s="42" t="s">
        <v>48</v>
      </c>
      <c r="H152" s="42" t="s">
        <v>48</v>
      </c>
      <c r="I152" s="42" t="s">
        <v>48</v>
      </c>
      <c r="J152" s="42" t="s">
        <v>48</v>
      </c>
      <c r="K152" s="42" t="s">
        <v>48</v>
      </c>
      <c r="L152" s="42" t="s">
        <v>48</v>
      </c>
      <c r="M152" s="42" t="s">
        <v>48</v>
      </c>
      <c r="N152" s="42" t="s">
        <v>48</v>
      </c>
      <c r="O152" s="286" t="s">
        <v>48</v>
      </c>
      <c r="P152" s="139"/>
      <c r="Q152" s="139" t="s">
        <v>48</v>
      </c>
      <c r="R152" s="139" t="s">
        <v>48</v>
      </c>
      <c r="S152" s="139" t="s">
        <v>48</v>
      </c>
      <c r="T152" s="139" t="s">
        <v>48</v>
      </c>
      <c r="U152" s="139" t="s">
        <v>48</v>
      </c>
      <c r="V152" s="139" t="s">
        <v>48</v>
      </c>
      <c r="W152" s="139" t="s">
        <v>48</v>
      </c>
      <c r="X152" s="139" t="s">
        <v>48</v>
      </c>
    </row>
    <row r="153" spans="1:24" ht="22.5">
      <c r="A153" s="333">
        <v>47</v>
      </c>
      <c r="B153" s="351" t="s">
        <v>68</v>
      </c>
      <c r="C153" s="352"/>
      <c r="D153" s="353"/>
      <c r="E153" s="333"/>
      <c r="F153" s="41" t="s">
        <v>49</v>
      </c>
      <c r="G153" s="42">
        <f>H153+I153+J153+K153+L153+M153+N153</f>
        <v>60780733.659999996</v>
      </c>
      <c r="H153" s="42">
        <f>H154+H155</f>
        <v>7739183.9800000004</v>
      </c>
      <c r="I153" s="42">
        <f>I154+I155</f>
        <v>9813724.3800000008</v>
      </c>
      <c r="J153" s="42">
        <f t="shared" ref="J153:N153" si="50">J154+J155</f>
        <v>11568274.689999999</v>
      </c>
      <c r="K153" s="42">
        <f t="shared" si="50"/>
        <v>11494837.98</v>
      </c>
      <c r="L153" s="42">
        <f t="shared" si="50"/>
        <v>9377999.6899999995</v>
      </c>
      <c r="M153" s="42">
        <f t="shared" si="50"/>
        <v>5393356.4700000007</v>
      </c>
      <c r="N153" s="42">
        <f t="shared" si="50"/>
        <v>5393356.4700000007</v>
      </c>
      <c r="O153" s="139" t="s">
        <v>48</v>
      </c>
      <c r="P153" s="139" t="s">
        <v>48</v>
      </c>
      <c r="Q153" s="139" t="s">
        <v>48</v>
      </c>
      <c r="R153" s="139" t="s">
        <v>48</v>
      </c>
      <c r="S153" s="139" t="s">
        <v>48</v>
      </c>
      <c r="T153" s="139" t="s">
        <v>48</v>
      </c>
      <c r="U153" s="139" t="s">
        <v>48</v>
      </c>
      <c r="V153" s="139" t="s">
        <v>48</v>
      </c>
      <c r="W153" s="139" t="s">
        <v>48</v>
      </c>
      <c r="X153" s="139" t="s">
        <v>48</v>
      </c>
    </row>
    <row r="154" spans="1:24" ht="45">
      <c r="A154" s="334"/>
      <c r="B154" s="354"/>
      <c r="C154" s="355"/>
      <c r="D154" s="356"/>
      <c r="E154" s="334"/>
      <c r="F154" s="41" t="s">
        <v>60</v>
      </c>
      <c r="G154" s="42">
        <f>H154+I154+J154+K154+L154+M154+N154</f>
        <v>41129873.530000001</v>
      </c>
      <c r="H154" s="42">
        <f t="shared" ref="H154:I155" si="51">H109+H115+H118+H121+H124+H127+H130</f>
        <v>4743137.9300000006</v>
      </c>
      <c r="I154" s="42">
        <f t="shared" si="51"/>
        <v>5971203.6500000004</v>
      </c>
      <c r="J154" s="42">
        <f t="shared" ref="J154:N154" si="52">J109+J115+J118+J121+J124+J127+J130</f>
        <v>6696486.7699999996</v>
      </c>
      <c r="K154" s="42">
        <f t="shared" si="52"/>
        <v>6620848.9100000001</v>
      </c>
      <c r="L154" s="42">
        <f t="shared" si="52"/>
        <v>8099531.3300000001</v>
      </c>
      <c r="M154" s="42">
        <f t="shared" si="52"/>
        <v>4499332.4700000007</v>
      </c>
      <c r="N154" s="42">
        <f t="shared" si="52"/>
        <v>4499332.4700000007</v>
      </c>
      <c r="O154" s="139"/>
      <c r="P154" s="139"/>
      <c r="Q154" s="139"/>
      <c r="R154" s="139"/>
      <c r="S154" s="139"/>
      <c r="T154" s="139"/>
      <c r="U154" s="139"/>
      <c r="V154" s="139"/>
      <c r="W154" s="139"/>
      <c r="X154" s="139"/>
    </row>
    <row r="155" spans="1:24" ht="33.75">
      <c r="A155" s="335"/>
      <c r="B155" s="357"/>
      <c r="C155" s="358"/>
      <c r="D155" s="359"/>
      <c r="E155" s="335"/>
      <c r="F155" s="43" t="s">
        <v>61</v>
      </c>
      <c r="G155" s="42">
        <f>H155+I155+J155+K155+L155+M155+N155</f>
        <v>19650860.129999999</v>
      </c>
      <c r="H155" s="42">
        <f t="shared" si="51"/>
        <v>2996046.0500000003</v>
      </c>
      <c r="I155" s="42">
        <f t="shared" si="51"/>
        <v>3842520.73</v>
      </c>
      <c r="J155" s="42">
        <f t="shared" ref="J155:N155" si="53">J110+J116+J119+J122+J125+J128+J131</f>
        <v>4871787.92</v>
      </c>
      <c r="K155" s="42">
        <f t="shared" si="53"/>
        <v>4873989.0699999994</v>
      </c>
      <c r="L155" s="42">
        <f t="shared" si="53"/>
        <v>1278468.3600000001</v>
      </c>
      <c r="M155" s="42">
        <f t="shared" si="53"/>
        <v>894024</v>
      </c>
      <c r="N155" s="42">
        <f t="shared" si="53"/>
        <v>894024</v>
      </c>
      <c r="O155" s="139"/>
      <c r="P155" s="139"/>
      <c r="Q155" s="139"/>
      <c r="R155" s="139"/>
      <c r="S155" s="139"/>
      <c r="T155" s="139"/>
      <c r="U155" s="139"/>
      <c r="V155" s="139"/>
      <c r="W155" s="139"/>
      <c r="X155" s="139"/>
    </row>
    <row r="156" spans="1:24" ht="35.25" customHeight="1">
      <c r="A156" s="8">
        <v>48</v>
      </c>
      <c r="B156" s="360" t="s">
        <v>29</v>
      </c>
      <c r="C156" s="360"/>
      <c r="D156" s="360"/>
      <c r="E156" s="360"/>
      <c r="F156" s="8" t="s">
        <v>48</v>
      </c>
      <c r="G156" s="9" t="s">
        <v>48</v>
      </c>
      <c r="H156" s="9" t="s">
        <v>48</v>
      </c>
      <c r="I156" s="9" t="s">
        <v>48</v>
      </c>
      <c r="J156" s="9" t="s">
        <v>48</v>
      </c>
      <c r="K156" s="9" t="s">
        <v>48</v>
      </c>
      <c r="L156" s="9" t="s">
        <v>48</v>
      </c>
      <c r="M156" s="9" t="s">
        <v>48</v>
      </c>
      <c r="N156" s="9" t="s">
        <v>48</v>
      </c>
      <c r="O156" s="10" t="s">
        <v>48</v>
      </c>
      <c r="P156" s="10" t="s">
        <v>48</v>
      </c>
      <c r="Q156" s="10" t="s">
        <v>48</v>
      </c>
      <c r="R156" s="10" t="s">
        <v>48</v>
      </c>
      <c r="S156" s="10" t="s">
        <v>48</v>
      </c>
      <c r="T156" s="10" t="s">
        <v>48</v>
      </c>
      <c r="U156" s="10" t="s">
        <v>48</v>
      </c>
      <c r="V156" s="10" t="s">
        <v>48</v>
      </c>
      <c r="W156" s="10" t="s">
        <v>48</v>
      </c>
      <c r="X156" s="10" t="s">
        <v>48</v>
      </c>
    </row>
    <row r="157" spans="1:24" ht="43.9" customHeight="1">
      <c r="A157" s="17">
        <v>49</v>
      </c>
      <c r="B157" s="11" t="s">
        <v>140</v>
      </c>
      <c r="C157" s="12">
        <v>2020</v>
      </c>
      <c r="D157" s="12">
        <v>2026</v>
      </c>
      <c r="E157" s="11" t="s">
        <v>139</v>
      </c>
      <c r="F157" s="12" t="s">
        <v>48</v>
      </c>
      <c r="G157" s="13" t="s">
        <v>48</v>
      </c>
      <c r="H157" s="13" t="s">
        <v>48</v>
      </c>
      <c r="I157" s="13" t="s">
        <v>48</v>
      </c>
      <c r="J157" s="13" t="s">
        <v>48</v>
      </c>
      <c r="K157" s="13" t="s">
        <v>48</v>
      </c>
      <c r="L157" s="13" t="s">
        <v>48</v>
      </c>
      <c r="M157" s="13" t="s">
        <v>48</v>
      </c>
      <c r="N157" s="13" t="s">
        <v>48</v>
      </c>
      <c r="O157" s="12" t="s">
        <v>48</v>
      </c>
      <c r="P157" s="12" t="s">
        <v>48</v>
      </c>
      <c r="Q157" s="12" t="s">
        <v>48</v>
      </c>
      <c r="R157" s="12" t="s">
        <v>48</v>
      </c>
      <c r="S157" s="12" t="s">
        <v>48</v>
      </c>
      <c r="T157" s="12" t="s">
        <v>48</v>
      </c>
      <c r="U157" s="12" t="s">
        <v>48</v>
      </c>
      <c r="V157" s="12" t="s">
        <v>48</v>
      </c>
      <c r="W157" s="12" t="s">
        <v>48</v>
      </c>
      <c r="X157" s="12" t="s">
        <v>48</v>
      </c>
    </row>
    <row r="158" spans="1:24" ht="34.5" customHeight="1">
      <c r="A158" s="170">
        <v>50</v>
      </c>
      <c r="B158" s="367" t="s">
        <v>289</v>
      </c>
      <c r="C158" s="170">
        <v>2020</v>
      </c>
      <c r="D158" s="170">
        <v>2026</v>
      </c>
      <c r="E158" s="337" t="s">
        <v>139</v>
      </c>
      <c r="F158" s="15" t="s">
        <v>49</v>
      </c>
      <c r="G158" s="16">
        <f t="shared" ref="G158:G178" si="54">H158+I158+J158+K158+L158+M158+N158</f>
        <v>3654875.12</v>
      </c>
      <c r="H158" s="16">
        <f>H159+H160</f>
        <v>1729234.51</v>
      </c>
      <c r="I158" s="16">
        <f t="shared" ref="I158:J158" si="55">I159+I160</f>
        <v>0</v>
      </c>
      <c r="J158" s="16">
        <f t="shared" si="55"/>
        <v>705640.61</v>
      </c>
      <c r="K158" s="16">
        <f t="shared" ref="K158:N158" si="56">K159+K160</f>
        <v>80000</v>
      </c>
      <c r="L158" s="16">
        <f t="shared" si="56"/>
        <v>380000</v>
      </c>
      <c r="M158" s="16">
        <f t="shared" si="56"/>
        <v>380000</v>
      </c>
      <c r="N158" s="16">
        <f t="shared" si="56"/>
        <v>380000</v>
      </c>
      <c r="O158" s="142" t="s">
        <v>48</v>
      </c>
      <c r="P158" s="142" t="s">
        <v>48</v>
      </c>
      <c r="Q158" s="142" t="s">
        <v>48</v>
      </c>
      <c r="R158" s="142" t="s">
        <v>48</v>
      </c>
      <c r="S158" s="142" t="s">
        <v>48</v>
      </c>
      <c r="T158" s="142" t="s">
        <v>48</v>
      </c>
      <c r="U158" s="142" t="s">
        <v>48</v>
      </c>
      <c r="V158" s="142" t="s">
        <v>48</v>
      </c>
      <c r="W158" s="142" t="s">
        <v>48</v>
      </c>
      <c r="X158" s="142" t="s">
        <v>48</v>
      </c>
    </row>
    <row r="159" spans="1:24" ht="45">
      <c r="A159" s="170"/>
      <c r="B159" s="341"/>
      <c r="C159" s="170"/>
      <c r="D159" s="170"/>
      <c r="E159" s="338"/>
      <c r="F159" s="15" t="s">
        <v>60</v>
      </c>
      <c r="G159" s="16">
        <f t="shared" si="54"/>
        <v>2364873.15</v>
      </c>
      <c r="H159" s="16">
        <f>H162</f>
        <v>1137816.74</v>
      </c>
      <c r="I159" s="16">
        <f t="shared" ref="I159:J159" si="57">I162</f>
        <v>0</v>
      </c>
      <c r="J159" s="16">
        <f t="shared" si="57"/>
        <v>7056.41</v>
      </c>
      <c r="K159" s="16">
        <f t="shared" ref="K159:N159" si="58">K162</f>
        <v>80000</v>
      </c>
      <c r="L159" s="16">
        <f t="shared" si="58"/>
        <v>380000</v>
      </c>
      <c r="M159" s="16">
        <f t="shared" si="58"/>
        <v>380000</v>
      </c>
      <c r="N159" s="16">
        <f t="shared" si="58"/>
        <v>380000</v>
      </c>
      <c r="O159" s="143"/>
      <c r="P159" s="143"/>
      <c r="Q159" s="143"/>
      <c r="R159" s="143"/>
      <c r="S159" s="143"/>
      <c r="T159" s="143"/>
      <c r="U159" s="143"/>
      <c r="V159" s="143"/>
      <c r="W159" s="143"/>
      <c r="X159" s="143"/>
    </row>
    <row r="160" spans="1:24" ht="36" customHeight="1">
      <c r="A160" s="170"/>
      <c r="B160" s="341"/>
      <c r="C160" s="170"/>
      <c r="D160" s="170"/>
      <c r="E160" s="339"/>
      <c r="F160" s="14" t="s">
        <v>61</v>
      </c>
      <c r="G160" s="16">
        <f t="shared" si="54"/>
        <v>1290001.97</v>
      </c>
      <c r="H160" s="16">
        <f>H163</f>
        <v>591417.77</v>
      </c>
      <c r="I160" s="16">
        <f t="shared" ref="I160:J160" si="59">I163</f>
        <v>0</v>
      </c>
      <c r="J160" s="16">
        <f t="shared" si="59"/>
        <v>698584.2</v>
      </c>
      <c r="K160" s="16">
        <f t="shared" ref="K160:N160" si="60">K163</f>
        <v>0</v>
      </c>
      <c r="L160" s="16">
        <f t="shared" si="60"/>
        <v>0</v>
      </c>
      <c r="M160" s="16">
        <f t="shared" si="60"/>
        <v>0</v>
      </c>
      <c r="N160" s="16">
        <f t="shared" si="60"/>
        <v>0</v>
      </c>
      <c r="O160" s="144"/>
      <c r="P160" s="144"/>
      <c r="Q160" s="144"/>
      <c r="R160" s="144"/>
      <c r="S160" s="144"/>
      <c r="T160" s="144"/>
      <c r="U160" s="144"/>
      <c r="V160" s="144"/>
      <c r="W160" s="144"/>
      <c r="X160" s="144"/>
    </row>
    <row r="161" spans="1:24" ht="36" customHeight="1">
      <c r="A161" s="170">
        <v>51</v>
      </c>
      <c r="B161" s="340" t="s">
        <v>177</v>
      </c>
      <c r="C161" s="170">
        <v>2020</v>
      </c>
      <c r="D161" s="170">
        <v>2026</v>
      </c>
      <c r="E161" s="337" t="s">
        <v>139</v>
      </c>
      <c r="F161" s="15" t="s">
        <v>49</v>
      </c>
      <c r="G161" s="16">
        <f>H161+I161+J161+K161+L161+M161+N161</f>
        <v>3654875.12</v>
      </c>
      <c r="H161" s="16">
        <f t="shared" ref="H161:N161" si="61">H162+H163</f>
        <v>1729234.51</v>
      </c>
      <c r="I161" s="16">
        <f t="shared" si="61"/>
        <v>0</v>
      </c>
      <c r="J161" s="16">
        <f t="shared" si="61"/>
        <v>705640.61</v>
      </c>
      <c r="K161" s="16">
        <f t="shared" si="61"/>
        <v>80000</v>
      </c>
      <c r="L161" s="16">
        <f t="shared" si="61"/>
        <v>380000</v>
      </c>
      <c r="M161" s="16">
        <f t="shared" si="61"/>
        <v>380000</v>
      </c>
      <c r="N161" s="16">
        <f t="shared" si="61"/>
        <v>380000</v>
      </c>
      <c r="O161" s="363" t="s">
        <v>53</v>
      </c>
      <c r="P161" s="361" t="s">
        <v>108</v>
      </c>
      <c r="Q161" s="336">
        <f>R161+S161+T161+U161+V161+W161+X161</f>
        <v>16</v>
      </c>
      <c r="R161" s="170">
        <v>5</v>
      </c>
      <c r="S161" s="170">
        <v>0</v>
      </c>
      <c r="T161" s="170">
        <v>2</v>
      </c>
      <c r="U161" s="170">
        <v>0</v>
      </c>
      <c r="V161" s="170">
        <v>3</v>
      </c>
      <c r="W161" s="170">
        <v>3</v>
      </c>
      <c r="X161" s="170">
        <v>3</v>
      </c>
    </row>
    <row r="162" spans="1:24" ht="45.75" customHeight="1">
      <c r="A162" s="170"/>
      <c r="B162" s="341"/>
      <c r="C162" s="170"/>
      <c r="D162" s="170"/>
      <c r="E162" s="338"/>
      <c r="F162" s="15" t="s">
        <v>60</v>
      </c>
      <c r="G162" s="16">
        <f>H162+I162+J162+K162+L162+M162+N162</f>
        <v>2364873.15</v>
      </c>
      <c r="H162" s="16">
        <v>1137816.74</v>
      </c>
      <c r="I162" s="16">
        <v>0</v>
      </c>
      <c r="J162" s="16">
        <v>7056.41</v>
      </c>
      <c r="K162" s="16">
        <v>80000</v>
      </c>
      <c r="L162" s="16">
        <v>380000</v>
      </c>
      <c r="M162" s="16">
        <v>380000</v>
      </c>
      <c r="N162" s="16">
        <v>380000</v>
      </c>
      <c r="O162" s="361"/>
      <c r="P162" s="361"/>
      <c r="Q162" s="170"/>
      <c r="R162" s="170"/>
      <c r="S162" s="170"/>
      <c r="T162" s="170"/>
      <c r="U162" s="170"/>
      <c r="V162" s="170"/>
      <c r="W162" s="170"/>
      <c r="X162" s="170"/>
    </row>
    <row r="163" spans="1:24" ht="36" customHeight="1">
      <c r="A163" s="170"/>
      <c r="B163" s="341"/>
      <c r="C163" s="170"/>
      <c r="D163" s="170"/>
      <c r="E163" s="339"/>
      <c r="F163" s="14" t="s">
        <v>61</v>
      </c>
      <c r="G163" s="16">
        <f>H163+I163+J163+K163+L163+M163+N163</f>
        <v>1290001.97</v>
      </c>
      <c r="H163" s="16">
        <v>591417.77</v>
      </c>
      <c r="I163" s="16">
        <v>0</v>
      </c>
      <c r="J163" s="16">
        <v>698584.2</v>
      </c>
      <c r="K163" s="16">
        <v>0</v>
      </c>
      <c r="L163" s="16">
        <v>0</v>
      </c>
      <c r="M163" s="16">
        <v>0</v>
      </c>
      <c r="N163" s="16">
        <v>0</v>
      </c>
      <c r="O163" s="361"/>
      <c r="P163" s="361"/>
      <c r="Q163" s="170"/>
      <c r="R163" s="170"/>
      <c r="S163" s="170"/>
      <c r="T163" s="170"/>
      <c r="U163" s="170"/>
      <c r="V163" s="170"/>
      <c r="W163" s="170"/>
      <c r="X163" s="170"/>
    </row>
    <row r="164" spans="1:24" ht="36" customHeight="1">
      <c r="A164" s="336" t="s">
        <v>330</v>
      </c>
      <c r="B164" s="340" t="s">
        <v>334</v>
      </c>
      <c r="C164" s="170">
        <v>2020</v>
      </c>
      <c r="D164" s="170">
        <v>2026</v>
      </c>
      <c r="E164" s="337" t="s">
        <v>139</v>
      </c>
      <c r="F164" s="96" t="s">
        <v>49</v>
      </c>
      <c r="G164" s="16">
        <f t="shared" ref="G164:G175" si="62">H164+I164+J164+K164+L164+M164+N164</f>
        <v>40000</v>
      </c>
      <c r="H164" s="16">
        <f t="shared" ref="H164:N164" si="63">H165+H166</f>
        <v>0</v>
      </c>
      <c r="I164" s="16">
        <f t="shared" si="63"/>
        <v>0</v>
      </c>
      <c r="J164" s="16">
        <f t="shared" si="63"/>
        <v>0</v>
      </c>
      <c r="K164" s="16">
        <f t="shared" si="63"/>
        <v>10000</v>
      </c>
      <c r="L164" s="16">
        <f t="shared" si="63"/>
        <v>10000</v>
      </c>
      <c r="M164" s="16">
        <f t="shared" si="63"/>
        <v>10000</v>
      </c>
      <c r="N164" s="16">
        <f t="shared" si="63"/>
        <v>10000</v>
      </c>
      <c r="O164" s="142" t="s">
        <v>48</v>
      </c>
      <c r="P164" s="142" t="s">
        <v>48</v>
      </c>
      <c r="Q164" s="142" t="s">
        <v>48</v>
      </c>
      <c r="R164" s="142" t="s">
        <v>48</v>
      </c>
      <c r="S164" s="142" t="s">
        <v>48</v>
      </c>
      <c r="T164" s="142" t="s">
        <v>48</v>
      </c>
      <c r="U164" s="142" t="s">
        <v>48</v>
      </c>
      <c r="V164" s="142" t="s">
        <v>48</v>
      </c>
      <c r="W164" s="142" t="s">
        <v>48</v>
      </c>
      <c r="X164" s="142" t="s">
        <v>48</v>
      </c>
    </row>
    <row r="165" spans="1:24" ht="36" customHeight="1">
      <c r="A165" s="170"/>
      <c r="B165" s="341"/>
      <c r="C165" s="170"/>
      <c r="D165" s="170"/>
      <c r="E165" s="338"/>
      <c r="F165" s="96" t="s">
        <v>60</v>
      </c>
      <c r="G165" s="16">
        <f t="shared" si="62"/>
        <v>40000</v>
      </c>
      <c r="H165" s="16">
        <f>H168</f>
        <v>0</v>
      </c>
      <c r="I165" s="16">
        <f t="shared" ref="I165:N165" si="64">I168</f>
        <v>0</v>
      </c>
      <c r="J165" s="16">
        <f t="shared" si="64"/>
        <v>0</v>
      </c>
      <c r="K165" s="16">
        <f t="shared" si="64"/>
        <v>10000</v>
      </c>
      <c r="L165" s="16">
        <f t="shared" si="64"/>
        <v>10000</v>
      </c>
      <c r="M165" s="16">
        <f t="shared" si="64"/>
        <v>10000</v>
      </c>
      <c r="N165" s="16">
        <f t="shared" si="64"/>
        <v>10000</v>
      </c>
      <c r="O165" s="143"/>
      <c r="P165" s="143"/>
      <c r="Q165" s="143"/>
      <c r="R165" s="143"/>
      <c r="S165" s="143"/>
      <c r="T165" s="143"/>
      <c r="U165" s="143"/>
      <c r="V165" s="143"/>
      <c r="W165" s="143"/>
      <c r="X165" s="143"/>
    </row>
    <row r="166" spans="1:24" ht="36" customHeight="1">
      <c r="A166" s="170"/>
      <c r="B166" s="341"/>
      <c r="C166" s="170"/>
      <c r="D166" s="170"/>
      <c r="E166" s="339"/>
      <c r="F166" s="97" t="s">
        <v>61</v>
      </c>
      <c r="G166" s="16">
        <f t="shared" si="62"/>
        <v>0</v>
      </c>
      <c r="H166" s="16">
        <f>H169</f>
        <v>0</v>
      </c>
      <c r="I166" s="16">
        <f t="shared" ref="I166:N166" si="65">I169</f>
        <v>0</v>
      </c>
      <c r="J166" s="16">
        <f t="shared" si="65"/>
        <v>0</v>
      </c>
      <c r="K166" s="16">
        <f t="shared" si="65"/>
        <v>0</v>
      </c>
      <c r="L166" s="16">
        <f t="shared" si="65"/>
        <v>0</v>
      </c>
      <c r="M166" s="16">
        <f t="shared" si="65"/>
        <v>0</v>
      </c>
      <c r="N166" s="16">
        <f t="shared" si="65"/>
        <v>0</v>
      </c>
      <c r="O166" s="144"/>
      <c r="P166" s="144"/>
      <c r="Q166" s="144"/>
      <c r="R166" s="144"/>
      <c r="S166" s="144"/>
      <c r="T166" s="144"/>
      <c r="U166" s="144"/>
      <c r="V166" s="144"/>
      <c r="W166" s="144"/>
      <c r="X166" s="144"/>
    </row>
    <row r="167" spans="1:24" ht="36" customHeight="1">
      <c r="A167" s="336" t="s">
        <v>331</v>
      </c>
      <c r="B167" s="340" t="s">
        <v>335</v>
      </c>
      <c r="C167" s="170">
        <v>2020</v>
      </c>
      <c r="D167" s="170">
        <v>2026</v>
      </c>
      <c r="E167" s="337" t="s">
        <v>139</v>
      </c>
      <c r="F167" s="96" t="s">
        <v>49</v>
      </c>
      <c r="G167" s="16">
        <f t="shared" si="62"/>
        <v>40000</v>
      </c>
      <c r="H167" s="16">
        <f t="shared" ref="H167:N167" si="66">H168+H169</f>
        <v>0</v>
      </c>
      <c r="I167" s="16">
        <f t="shared" si="66"/>
        <v>0</v>
      </c>
      <c r="J167" s="16">
        <f t="shared" si="66"/>
        <v>0</v>
      </c>
      <c r="K167" s="16">
        <f t="shared" si="66"/>
        <v>10000</v>
      </c>
      <c r="L167" s="16">
        <f t="shared" si="66"/>
        <v>10000</v>
      </c>
      <c r="M167" s="16">
        <f t="shared" si="66"/>
        <v>10000</v>
      </c>
      <c r="N167" s="16">
        <f t="shared" si="66"/>
        <v>10000</v>
      </c>
      <c r="O167" s="363" t="s">
        <v>336</v>
      </c>
      <c r="P167" s="372" t="s">
        <v>59</v>
      </c>
      <c r="Q167" s="336">
        <f t="shared" ref="Q167" si="67">R167+S167+T167+U167+V167+W167+X167</f>
        <v>7</v>
      </c>
      <c r="R167" s="170">
        <v>1</v>
      </c>
      <c r="S167" s="170">
        <v>1</v>
      </c>
      <c r="T167" s="170">
        <v>1</v>
      </c>
      <c r="U167" s="170">
        <v>1</v>
      </c>
      <c r="V167" s="170">
        <v>1</v>
      </c>
      <c r="W167" s="170">
        <v>1</v>
      </c>
      <c r="X167" s="170">
        <v>1</v>
      </c>
    </row>
    <row r="168" spans="1:24" ht="36" customHeight="1">
      <c r="A168" s="170"/>
      <c r="B168" s="341"/>
      <c r="C168" s="170"/>
      <c r="D168" s="170"/>
      <c r="E168" s="338"/>
      <c r="F168" s="96" t="s">
        <v>60</v>
      </c>
      <c r="G168" s="16">
        <f t="shared" si="62"/>
        <v>40000</v>
      </c>
      <c r="H168" s="16">
        <v>0</v>
      </c>
      <c r="I168" s="16">
        <v>0</v>
      </c>
      <c r="J168" s="16">
        <v>0</v>
      </c>
      <c r="K168" s="16">
        <v>10000</v>
      </c>
      <c r="L168" s="16">
        <v>10000</v>
      </c>
      <c r="M168" s="16">
        <v>10000</v>
      </c>
      <c r="N168" s="16">
        <v>10000</v>
      </c>
      <c r="O168" s="361"/>
      <c r="P168" s="361"/>
      <c r="Q168" s="170"/>
      <c r="R168" s="170"/>
      <c r="S168" s="170"/>
      <c r="T168" s="170"/>
      <c r="U168" s="170"/>
      <c r="V168" s="170"/>
      <c r="W168" s="170"/>
      <c r="X168" s="170"/>
    </row>
    <row r="169" spans="1:24" ht="36" customHeight="1">
      <c r="A169" s="170"/>
      <c r="B169" s="341"/>
      <c r="C169" s="170"/>
      <c r="D169" s="170"/>
      <c r="E169" s="339"/>
      <c r="F169" s="97" t="s">
        <v>61</v>
      </c>
      <c r="G169" s="16">
        <f t="shared" si="62"/>
        <v>0</v>
      </c>
      <c r="H169" s="16">
        <v>0</v>
      </c>
      <c r="I169" s="16">
        <v>0</v>
      </c>
      <c r="J169" s="16">
        <v>0</v>
      </c>
      <c r="K169" s="16">
        <v>0</v>
      </c>
      <c r="L169" s="16">
        <v>0</v>
      </c>
      <c r="M169" s="16">
        <v>0</v>
      </c>
      <c r="N169" s="16">
        <v>0</v>
      </c>
      <c r="O169" s="361"/>
      <c r="P169" s="361"/>
      <c r="Q169" s="170"/>
      <c r="R169" s="170"/>
      <c r="S169" s="170"/>
      <c r="T169" s="170"/>
      <c r="U169" s="170"/>
      <c r="V169" s="170"/>
      <c r="W169" s="170"/>
      <c r="X169" s="170"/>
    </row>
    <row r="170" spans="1:24" ht="36" customHeight="1">
      <c r="A170" s="336" t="s">
        <v>332</v>
      </c>
      <c r="B170" s="340" t="s">
        <v>337</v>
      </c>
      <c r="C170" s="170">
        <v>2020</v>
      </c>
      <c r="D170" s="170">
        <v>2026</v>
      </c>
      <c r="E170" s="337" t="s">
        <v>139</v>
      </c>
      <c r="F170" s="96" t="s">
        <v>49</v>
      </c>
      <c r="G170" s="16">
        <f t="shared" si="62"/>
        <v>40000</v>
      </c>
      <c r="H170" s="16">
        <f t="shared" ref="H170:N170" si="68">H171+H172</f>
        <v>0</v>
      </c>
      <c r="I170" s="16">
        <f t="shared" si="68"/>
        <v>0</v>
      </c>
      <c r="J170" s="16">
        <f t="shared" si="68"/>
        <v>0</v>
      </c>
      <c r="K170" s="16">
        <f t="shared" si="68"/>
        <v>10000</v>
      </c>
      <c r="L170" s="16">
        <f t="shared" si="68"/>
        <v>10000</v>
      </c>
      <c r="M170" s="16">
        <f t="shared" si="68"/>
        <v>10000</v>
      </c>
      <c r="N170" s="16">
        <f t="shared" si="68"/>
        <v>10000</v>
      </c>
      <c r="O170" s="142" t="s">
        <v>48</v>
      </c>
      <c r="P170" s="142" t="s">
        <v>48</v>
      </c>
      <c r="Q170" s="142" t="s">
        <v>48</v>
      </c>
      <c r="R170" s="142" t="s">
        <v>48</v>
      </c>
      <c r="S170" s="142" t="s">
        <v>48</v>
      </c>
      <c r="T170" s="142" t="s">
        <v>48</v>
      </c>
      <c r="U170" s="142" t="s">
        <v>48</v>
      </c>
      <c r="V170" s="142" t="s">
        <v>48</v>
      </c>
      <c r="W170" s="142" t="s">
        <v>48</v>
      </c>
      <c r="X170" s="142" t="s">
        <v>48</v>
      </c>
    </row>
    <row r="171" spans="1:24" ht="36" customHeight="1">
      <c r="A171" s="170"/>
      <c r="B171" s="341"/>
      <c r="C171" s="170"/>
      <c r="D171" s="170"/>
      <c r="E171" s="338"/>
      <c r="F171" s="96" t="s">
        <v>60</v>
      </c>
      <c r="G171" s="16">
        <f t="shared" si="62"/>
        <v>40000</v>
      </c>
      <c r="H171" s="16">
        <f>H174</f>
        <v>0</v>
      </c>
      <c r="I171" s="16">
        <f t="shared" ref="I171:N171" si="69">I174</f>
        <v>0</v>
      </c>
      <c r="J171" s="16">
        <f t="shared" si="69"/>
        <v>0</v>
      </c>
      <c r="K171" s="16">
        <f t="shared" si="69"/>
        <v>10000</v>
      </c>
      <c r="L171" s="16">
        <f t="shared" si="69"/>
        <v>10000</v>
      </c>
      <c r="M171" s="16">
        <f t="shared" si="69"/>
        <v>10000</v>
      </c>
      <c r="N171" s="16">
        <f t="shared" si="69"/>
        <v>10000</v>
      </c>
      <c r="O171" s="143"/>
      <c r="P171" s="143"/>
      <c r="Q171" s="143"/>
      <c r="R171" s="143"/>
      <c r="S171" s="143"/>
      <c r="T171" s="143"/>
      <c r="U171" s="143"/>
      <c r="V171" s="143"/>
      <c r="W171" s="143"/>
      <c r="X171" s="143"/>
    </row>
    <row r="172" spans="1:24" ht="36" customHeight="1">
      <c r="A172" s="170"/>
      <c r="B172" s="341"/>
      <c r="C172" s="170"/>
      <c r="D172" s="170"/>
      <c r="E172" s="339"/>
      <c r="F172" s="97" t="s">
        <v>61</v>
      </c>
      <c r="G172" s="16">
        <f t="shared" si="62"/>
        <v>0</v>
      </c>
      <c r="H172" s="16">
        <f>H175</f>
        <v>0</v>
      </c>
      <c r="I172" s="16">
        <f t="shared" ref="I172:N172" si="70">I175</f>
        <v>0</v>
      </c>
      <c r="J172" s="16">
        <f t="shared" si="70"/>
        <v>0</v>
      </c>
      <c r="K172" s="16">
        <f t="shared" si="70"/>
        <v>0</v>
      </c>
      <c r="L172" s="16">
        <f t="shared" si="70"/>
        <v>0</v>
      </c>
      <c r="M172" s="16">
        <f t="shared" si="70"/>
        <v>0</v>
      </c>
      <c r="N172" s="16">
        <f t="shared" si="70"/>
        <v>0</v>
      </c>
      <c r="O172" s="144"/>
      <c r="P172" s="144"/>
      <c r="Q172" s="144"/>
      <c r="R172" s="144"/>
      <c r="S172" s="144"/>
      <c r="T172" s="144"/>
      <c r="U172" s="144"/>
      <c r="V172" s="144"/>
      <c r="W172" s="144"/>
      <c r="X172" s="144"/>
    </row>
    <row r="173" spans="1:24" ht="36" customHeight="1">
      <c r="A173" s="336" t="s">
        <v>333</v>
      </c>
      <c r="B173" s="340" t="s">
        <v>338</v>
      </c>
      <c r="C173" s="170">
        <v>2020</v>
      </c>
      <c r="D173" s="170">
        <v>2026</v>
      </c>
      <c r="E173" s="337" t="s">
        <v>139</v>
      </c>
      <c r="F173" s="96" t="s">
        <v>49</v>
      </c>
      <c r="G173" s="16">
        <f t="shared" si="62"/>
        <v>40000</v>
      </c>
      <c r="H173" s="16">
        <f t="shared" ref="H173:N173" si="71">H174+H175</f>
        <v>0</v>
      </c>
      <c r="I173" s="16">
        <f t="shared" si="71"/>
        <v>0</v>
      </c>
      <c r="J173" s="16">
        <f t="shared" si="71"/>
        <v>0</v>
      </c>
      <c r="K173" s="16">
        <f t="shared" si="71"/>
        <v>10000</v>
      </c>
      <c r="L173" s="16">
        <f t="shared" si="71"/>
        <v>10000</v>
      </c>
      <c r="M173" s="16">
        <f t="shared" si="71"/>
        <v>10000</v>
      </c>
      <c r="N173" s="16">
        <f t="shared" si="71"/>
        <v>10000</v>
      </c>
      <c r="O173" s="363" t="s">
        <v>336</v>
      </c>
      <c r="P173" s="372" t="s">
        <v>59</v>
      </c>
      <c r="Q173" s="336">
        <f t="shared" ref="Q173" si="72">R173+S173+T173+U173+V173+W173+X173</f>
        <v>7</v>
      </c>
      <c r="R173" s="170">
        <v>1</v>
      </c>
      <c r="S173" s="170">
        <v>1</v>
      </c>
      <c r="T173" s="170">
        <v>1</v>
      </c>
      <c r="U173" s="170">
        <v>1</v>
      </c>
      <c r="V173" s="170">
        <v>1</v>
      </c>
      <c r="W173" s="170">
        <v>1</v>
      </c>
      <c r="X173" s="170">
        <v>1</v>
      </c>
    </row>
    <row r="174" spans="1:24" ht="36" customHeight="1">
      <c r="A174" s="170"/>
      <c r="B174" s="341"/>
      <c r="C174" s="170"/>
      <c r="D174" s="170"/>
      <c r="E174" s="338"/>
      <c r="F174" s="96" t="s">
        <v>60</v>
      </c>
      <c r="G174" s="16">
        <f t="shared" si="62"/>
        <v>40000</v>
      </c>
      <c r="H174" s="16">
        <v>0</v>
      </c>
      <c r="I174" s="16">
        <v>0</v>
      </c>
      <c r="J174" s="16">
        <v>0</v>
      </c>
      <c r="K174" s="16">
        <v>10000</v>
      </c>
      <c r="L174" s="16">
        <v>10000</v>
      </c>
      <c r="M174" s="16">
        <v>10000</v>
      </c>
      <c r="N174" s="16">
        <v>10000</v>
      </c>
      <c r="O174" s="361"/>
      <c r="P174" s="361"/>
      <c r="Q174" s="170"/>
      <c r="R174" s="170"/>
      <c r="S174" s="170"/>
      <c r="T174" s="170"/>
      <c r="U174" s="170"/>
      <c r="V174" s="170"/>
      <c r="W174" s="170"/>
      <c r="X174" s="170"/>
    </row>
    <row r="175" spans="1:24" ht="36" customHeight="1">
      <c r="A175" s="170"/>
      <c r="B175" s="341"/>
      <c r="C175" s="170"/>
      <c r="D175" s="170"/>
      <c r="E175" s="339"/>
      <c r="F175" s="97" t="s">
        <v>61</v>
      </c>
      <c r="G175" s="16">
        <f t="shared" si="62"/>
        <v>0</v>
      </c>
      <c r="H175" s="16">
        <v>0</v>
      </c>
      <c r="I175" s="16">
        <v>0</v>
      </c>
      <c r="J175" s="16">
        <v>0</v>
      </c>
      <c r="K175" s="16">
        <v>0</v>
      </c>
      <c r="L175" s="16">
        <v>0</v>
      </c>
      <c r="M175" s="16">
        <v>0</v>
      </c>
      <c r="N175" s="16">
        <v>0</v>
      </c>
      <c r="O175" s="361"/>
      <c r="P175" s="361"/>
      <c r="Q175" s="170"/>
      <c r="R175" s="170"/>
      <c r="S175" s="170"/>
      <c r="T175" s="170"/>
      <c r="U175" s="170"/>
      <c r="V175" s="170"/>
      <c r="W175" s="170"/>
      <c r="X175" s="170"/>
    </row>
    <row r="176" spans="1:24" ht="27.75" customHeight="1">
      <c r="A176" s="336">
        <v>52</v>
      </c>
      <c r="B176" s="342" t="s">
        <v>69</v>
      </c>
      <c r="C176" s="343"/>
      <c r="D176" s="344"/>
      <c r="E176" s="362"/>
      <c r="F176" s="15" t="s">
        <v>49</v>
      </c>
      <c r="G176" s="16">
        <f t="shared" si="54"/>
        <v>3734875.12</v>
      </c>
      <c r="H176" s="16">
        <f>H177+H178</f>
        <v>1729234.51</v>
      </c>
      <c r="I176" s="16">
        <f t="shared" ref="I176:N176" si="73">I177+I178</f>
        <v>0</v>
      </c>
      <c r="J176" s="16">
        <f t="shared" si="73"/>
        <v>705640.61</v>
      </c>
      <c r="K176" s="16">
        <f t="shared" si="73"/>
        <v>100000</v>
      </c>
      <c r="L176" s="16">
        <f t="shared" si="73"/>
        <v>400000</v>
      </c>
      <c r="M176" s="16">
        <f t="shared" si="73"/>
        <v>400000</v>
      </c>
      <c r="N176" s="16">
        <f t="shared" si="73"/>
        <v>400000</v>
      </c>
      <c r="O176" s="142" t="s">
        <v>48</v>
      </c>
      <c r="P176" s="142" t="s">
        <v>48</v>
      </c>
      <c r="Q176" s="142" t="s">
        <v>48</v>
      </c>
      <c r="R176" s="142" t="s">
        <v>48</v>
      </c>
      <c r="S176" s="142" t="s">
        <v>48</v>
      </c>
      <c r="T176" s="142" t="s">
        <v>48</v>
      </c>
      <c r="U176" s="142" t="s">
        <v>48</v>
      </c>
      <c r="V176" s="142" t="s">
        <v>48</v>
      </c>
      <c r="W176" s="142" t="s">
        <v>48</v>
      </c>
      <c r="X176" s="142" t="s">
        <v>48</v>
      </c>
    </row>
    <row r="177" spans="1:24" ht="45">
      <c r="A177" s="336"/>
      <c r="B177" s="345"/>
      <c r="C177" s="346"/>
      <c r="D177" s="347"/>
      <c r="E177" s="362"/>
      <c r="F177" s="15" t="s">
        <v>60</v>
      </c>
      <c r="G177" s="16">
        <f t="shared" si="54"/>
        <v>2444873.15</v>
      </c>
      <c r="H177" s="16">
        <f>H159+H165+H171</f>
        <v>1137816.74</v>
      </c>
      <c r="I177" s="16">
        <f t="shared" ref="I177:N177" si="74">I159+I165+I171</f>
        <v>0</v>
      </c>
      <c r="J177" s="16">
        <f t="shared" si="74"/>
        <v>7056.41</v>
      </c>
      <c r="K177" s="16">
        <f t="shared" si="74"/>
        <v>100000</v>
      </c>
      <c r="L177" s="16">
        <f t="shared" si="74"/>
        <v>400000</v>
      </c>
      <c r="M177" s="16">
        <f t="shared" si="74"/>
        <v>400000</v>
      </c>
      <c r="N177" s="16">
        <f t="shared" si="74"/>
        <v>400000</v>
      </c>
      <c r="O177" s="143"/>
      <c r="P177" s="143"/>
      <c r="Q177" s="143"/>
      <c r="R177" s="143"/>
      <c r="S177" s="143"/>
      <c r="T177" s="143"/>
      <c r="U177" s="143"/>
      <c r="V177" s="143"/>
      <c r="W177" s="143"/>
      <c r="X177" s="143"/>
    </row>
    <row r="178" spans="1:24" ht="36" customHeight="1">
      <c r="A178" s="336"/>
      <c r="B178" s="348"/>
      <c r="C178" s="349"/>
      <c r="D178" s="350"/>
      <c r="E178" s="362"/>
      <c r="F178" s="14" t="s">
        <v>61</v>
      </c>
      <c r="G178" s="16">
        <f t="shared" si="54"/>
        <v>1290001.97</v>
      </c>
      <c r="H178" s="16">
        <f>H160+H166+H172</f>
        <v>591417.77</v>
      </c>
      <c r="I178" s="16">
        <f t="shared" ref="I178:N178" si="75">I160+I166+I172</f>
        <v>0</v>
      </c>
      <c r="J178" s="16">
        <f t="shared" si="75"/>
        <v>698584.2</v>
      </c>
      <c r="K178" s="16">
        <f t="shared" si="75"/>
        <v>0</v>
      </c>
      <c r="L178" s="16">
        <f t="shared" si="75"/>
        <v>0</v>
      </c>
      <c r="M178" s="16">
        <f t="shared" si="75"/>
        <v>0</v>
      </c>
      <c r="N178" s="16">
        <f t="shared" si="75"/>
        <v>0</v>
      </c>
      <c r="O178" s="144"/>
      <c r="P178" s="144"/>
      <c r="Q178" s="144"/>
      <c r="R178" s="144"/>
      <c r="S178" s="144"/>
      <c r="T178" s="144"/>
      <c r="U178" s="144"/>
      <c r="V178" s="144"/>
      <c r="W178" s="144"/>
      <c r="X178" s="144"/>
    </row>
    <row r="179" spans="1:24" s="7" customFormat="1" ht="58.5" customHeight="1">
      <c r="A179" s="18">
        <v>53</v>
      </c>
      <c r="B179" s="364" t="s">
        <v>35</v>
      </c>
      <c r="C179" s="365"/>
      <c r="D179" s="365"/>
      <c r="E179" s="366"/>
      <c r="F179" s="18" t="s">
        <v>48</v>
      </c>
      <c r="G179" s="18" t="s">
        <v>48</v>
      </c>
      <c r="H179" s="18" t="s">
        <v>48</v>
      </c>
      <c r="I179" s="18" t="s">
        <v>48</v>
      </c>
      <c r="J179" s="18" t="s">
        <v>48</v>
      </c>
      <c r="K179" s="18" t="s">
        <v>48</v>
      </c>
      <c r="L179" s="18" t="s">
        <v>48</v>
      </c>
      <c r="M179" s="18" t="s">
        <v>48</v>
      </c>
      <c r="N179" s="18" t="s">
        <v>48</v>
      </c>
      <c r="O179" s="18" t="s">
        <v>48</v>
      </c>
      <c r="P179" s="18" t="s">
        <v>48</v>
      </c>
      <c r="Q179" s="18" t="s">
        <v>48</v>
      </c>
      <c r="R179" s="18" t="s">
        <v>48</v>
      </c>
      <c r="S179" s="18" t="s">
        <v>48</v>
      </c>
      <c r="T179" s="18" t="s">
        <v>48</v>
      </c>
      <c r="U179" s="18" t="s">
        <v>48</v>
      </c>
      <c r="V179" s="18" t="s">
        <v>48</v>
      </c>
      <c r="W179" s="18" t="s">
        <v>48</v>
      </c>
      <c r="X179" s="18" t="s">
        <v>48</v>
      </c>
    </row>
    <row r="180" spans="1:24" s="7" customFormat="1" ht="67.5">
      <c r="A180" s="18">
        <v>54</v>
      </c>
      <c r="B180" s="19" t="s">
        <v>234</v>
      </c>
      <c r="C180" s="18">
        <v>2020</v>
      </c>
      <c r="D180" s="18">
        <v>2026</v>
      </c>
      <c r="E180" s="19" t="s">
        <v>26</v>
      </c>
      <c r="F180" s="18" t="s">
        <v>48</v>
      </c>
      <c r="G180" s="18" t="s">
        <v>48</v>
      </c>
      <c r="H180" s="18" t="s">
        <v>48</v>
      </c>
      <c r="I180" s="18" t="s">
        <v>48</v>
      </c>
      <c r="J180" s="18" t="s">
        <v>48</v>
      </c>
      <c r="K180" s="18" t="s">
        <v>48</v>
      </c>
      <c r="L180" s="18" t="s">
        <v>48</v>
      </c>
      <c r="M180" s="18" t="s">
        <v>48</v>
      </c>
      <c r="N180" s="18" t="s">
        <v>48</v>
      </c>
      <c r="O180" s="18" t="s">
        <v>48</v>
      </c>
      <c r="P180" s="18" t="s">
        <v>48</v>
      </c>
      <c r="Q180" s="18" t="s">
        <v>48</v>
      </c>
      <c r="R180" s="18" t="s">
        <v>48</v>
      </c>
      <c r="S180" s="18" t="s">
        <v>48</v>
      </c>
      <c r="T180" s="18" t="s">
        <v>48</v>
      </c>
      <c r="U180" s="18" t="s">
        <v>48</v>
      </c>
      <c r="V180" s="18" t="s">
        <v>48</v>
      </c>
      <c r="W180" s="18" t="s">
        <v>48</v>
      </c>
      <c r="X180" s="18" t="s">
        <v>48</v>
      </c>
    </row>
    <row r="181" spans="1:24" s="7" customFormat="1" ht="33" customHeight="1">
      <c r="A181" s="100">
        <v>55</v>
      </c>
      <c r="B181" s="103" t="s">
        <v>339</v>
      </c>
      <c r="C181" s="100">
        <v>2020</v>
      </c>
      <c r="D181" s="100">
        <v>2026</v>
      </c>
      <c r="E181" s="103" t="s">
        <v>25</v>
      </c>
      <c r="F181" s="19" t="s">
        <v>49</v>
      </c>
      <c r="G181" s="20">
        <f>SUM(G182:G183)</f>
        <v>23398307</v>
      </c>
      <c r="H181" s="20">
        <f t="shared" ref="H181:N181" si="76">SUM(H182:H183)</f>
        <v>6289154</v>
      </c>
      <c r="I181" s="20">
        <f t="shared" si="76"/>
        <v>5214751</v>
      </c>
      <c r="J181" s="20">
        <f t="shared" si="76"/>
        <v>5115600</v>
      </c>
      <c r="K181" s="20">
        <f t="shared" si="76"/>
        <v>5278802</v>
      </c>
      <c r="L181" s="20">
        <f t="shared" si="76"/>
        <v>500000</v>
      </c>
      <c r="M181" s="20">
        <f t="shared" si="76"/>
        <v>500000</v>
      </c>
      <c r="N181" s="20">
        <f t="shared" si="76"/>
        <v>500000</v>
      </c>
      <c r="O181" s="100" t="s">
        <v>48</v>
      </c>
      <c r="P181" s="100" t="s">
        <v>48</v>
      </c>
      <c r="Q181" s="100" t="s">
        <v>48</v>
      </c>
      <c r="R181" s="100" t="s">
        <v>48</v>
      </c>
      <c r="S181" s="100" t="s">
        <v>48</v>
      </c>
      <c r="T181" s="100" t="s">
        <v>48</v>
      </c>
      <c r="U181" s="100" t="s">
        <v>48</v>
      </c>
      <c r="V181" s="100" t="s">
        <v>48</v>
      </c>
      <c r="W181" s="100" t="s">
        <v>48</v>
      </c>
      <c r="X181" s="100" t="s">
        <v>48</v>
      </c>
    </row>
    <row r="182" spans="1:24" s="7" customFormat="1" ht="45">
      <c r="A182" s="101"/>
      <c r="B182" s="104"/>
      <c r="C182" s="101"/>
      <c r="D182" s="101"/>
      <c r="E182" s="104"/>
      <c r="F182" s="19" t="s">
        <v>60</v>
      </c>
      <c r="G182" s="20">
        <f>SUM(H182:N182)</f>
        <v>2728868</v>
      </c>
      <c r="H182" s="20">
        <f>H185+H188</f>
        <v>500000</v>
      </c>
      <c r="I182" s="20">
        <f t="shared" ref="I182:N182" si="77">I185+I188</f>
        <v>75400</v>
      </c>
      <c r="J182" s="20">
        <f t="shared" si="77"/>
        <v>153468</v>
      </c>
      <c r="K182" s="20">
        <f t="shared" si="77"/>
        <v>500000</v>
      </c>
      <c r="L182" s="20">
        <f t="shared" si="77"/>
        <v>500000</v>
      </c>
      <c r="M182" s="20">
        <f t="shared" si="77"/>
        <v>500000</v>
      </c>
      <c r="N182" s="20">
        <f t="shared" si="77"/>
        <v>500000</v>
      </c>
      <c r="O182" s="140"/>
      <c r="P182" s="140"/>
      <c r="Q182" s="140"/>
      <c r="R182" s="140"/>
      <c r="S182" s="140"/>
      <c r="T182" s="140"/>
      <c r="U182" s="140"/>
      <c r="V182" s="140"/>
      <c r="W182" s="140"/>
      <c r="X182" s="140"/>
    </row>
    <row r="183" spans="1:24" s="7" customFormat="1" ht="42" customHeight="1">
      <c r="A183" s="102"/>
      <c r="B183" s="105"/>
      <c r="C183" s="102"/>
      <c r="D183" s="102"/>
      <c r="E183" s="105"/>
      <c r="F183" s="19" t="s">
        <v>61</v>
      </c>
      <c r="G183" s="20">
        <f>SUM(H183:N183)</f>
        <v>20669439</v>
      </c>
      <c r="H183" s="20">
        <f>H186+H189</f>
        <v>5789154</v>
      </c>
      <c r="I183" s="20">
        <f t="shared" ref="I183:N183" si="78">I186+I189</f>
        <v>5139351</v>
      </c>
      <c r="J183" s="20">
        <f t="shared" si="78"/>
        <v>4962132</v>
      </c>
      <c r="K183" s="20">
        <f t="shared" si="78"/>
        <v>4778802</v>
      </c>
      <c r="L183" s="20">
        <f t="shared" si="78"/>
        <v>0</v>
      </c>
      <c r="M183" s="20">
        <f t="shared" si="78"/>
        <v>0</v>
      </c>
      <c r="N183" s="20">
        <f t="shared" si="78"/>
        <v>0</v>
      </c>
      <c r="O183" s="141"/>
      <c r="P183" s="141"/>
      <c r="Q183" s="141"/>
      <c r="R183" s="141"/>
      <c r="S183" s="141"/>
      <c r="T183" s="141"/>
      <c r="U183" s="141"/>
      <c r="V183" s="141"/>
      <c r="W183" s="141"/>
      <c r="X183" s="141"/>
    </row>
    <row r="184" spans="1:24" s="7" customFormat="1" ht="42" customHeight="1">
      <c r="A184" s="100" t="s">
        <v>225</v>
      </c>
      <c r="B184" s="103" t="s">
        <v>340</v>
      </c>
      <c r="C184" s="100">
        <v>2020</v>
      </c>
      <c r="D184" s="100">
        <v>2026</v>
      </c>
      <c r="E184" s="103" t="s">
        <v>226</v>
      </c>
      <c r="F184" s="19" t="s">
        <v>49</v>
      </c>
      <c r="G184" s="20">
        <f>SUM(G185:G186)</f>
        <v>23277907</v>
      </c>
      <c r="H184" s="20">
        <f>H185+H186</f>
        <v>6168754</v>
      </c>
      <c r="I184" s="20">
        <f t="shared" ref="I184:N184" si="79">I185+I186</f>
        <v>5214751</v>
      </c>
      <c r="J184" s="20">
        <f t="shared" si="79"/>
        <v>5115600</v>
      </c>
      <c r="K184" s="20">
        <f t="shared" si="79"/>
        <v>5278802</v>
      </c>
      <c r="L184" s="20">
        <f t="shared" si="79"/>
        <v>500000</v>
      </c>
      <c r="M184" s="20">
        <f t="shared" si="79"/>
        <v>500000</v>
      </c>
      <c r="N184" s="20">
        <f t="shared" si="79"/>
        <v>500000</v>
      </c>
      <c r="O184" s="100" t="s">
        <v>227</v>
      </c>
      <c r="P184" s="100" t="s">
        <v>54</v>
      </c>
      <c r="Q184" s="100">
        <f>R184+S184+T184+U184+V184+W184+X184</f>
        <v>76</v>
      </c>
      <c r="R184" s="100">
        <v>9</v>
      </c>
      <c r="S184" s="100">
        <v>9</v>
      </c>
      <c r="T184" s="100">
        <v>7</v>
      </c>
      <c r="U184" s="100">
        <v>6</v>
      </c>
      <c r="V184" s="100">
        <v>15</v>
      </c>
      <c r="W184" s="100">
        <v>15</v>
      </c>
      <c r="X184" s="100">
        <v>15</v>
      </c>
    </row>
    <row r="185" spans="1:24" s="7" customFormat="1" ht="42" customHeight="1">
      <c r="A185" s="101"/>
      <c r="B185" s="104"/>
      <c r="C185" s="101"/>
      <c r="D185" s="101"/>
      <c r="E185" s="104"/>
      <c r="F185" s="19" t="s">
        <v>60</v>
      </c>
      <c r="G185" s="20">
        <f>SUM(H185:N185)</f>
        <v>2608468</v>
      </c>
      <c r="H185" s="20">
        <v>379600</v>
      </c>
      <c r="I185" s="77">
        <v>75400</v>
      </c>
      <c r="J185" s="77">
        <v>153468</v>
      </c>
      <c r="K185" s="20">
        <v>500000</v>
      </c>
      <c r="L185" s="20">
        <v>500000</v>
      </c>
      <c r="M185" s="20">
        <v>500000</v>
      </c>
      <c r="N185" s="20">
        <v>500000</v>
      </c>
      <c r="O185" s="140"/>
      <c r="P185" s="140"/>
      <c r="Q185" s="140"/>
      <c r="R185" s="140"/>
      <c r="S185" s="140"/>
      <c r="T185" s="140"/>
      <c r="U185" s="140"/>
      <c r="V185" s="140"/>
      <c r="W185" s="140"/>
      <c r="X185" s="140"/>
    </row>
    <row r="186" spans="1:24" s="7" customFormat="1" ht="42" customHeight="1">
      <c r="A186" s="102"/>
      <c r="B186" s="105"/>
      <c r="C186" s="102"/>
      <c r="D186" s="102"/>
      <c r="E186" s="105"/>
      <c r="F186" s="19" t="s">
        <v>61</v>
      </c>
      <c r="G186" s="20">
        <f>SUM(H186:N186)</f>
        <v>20669439</v>
      </c>
      <c r="H186" s="20">
        <v>5789154</v>
      </c>
      <c r="I186" s="77">
        <v>5139351</v>
      </c>
      <c r="J186" s="77">
        <v>4962132</v>
      </c>
      <c r="K186" s="77">
        <v>4778802</v>
      </c>
      <c r="L186" s="20">
        <v>0</v>
      </c>
      <c r="M186" s="20">
        <v>0</v>
      </c>
      <c r="N186" s="20">
        <v>0</v>
      </c>
      <c r="O186" s="141"/>
      <c r="P186" s="141"/>
      <c r="Q186" s="141"/>
      <c r="R186" s="141"/>
      <c r="S186" s="141"/>
      <c r="T186" s="141"/>
      <c r="U186" s="141"/>
      <c r="V186" s="141"/>
      <c r="W186" s="141"/>
      <c r="X186" s="141"/>
    </row>
    <row r="187" spans="1:24" s="7" customFormat="1" ht="55.5" customHeight="1">
      <c r="A187" s="100" t="s">
        <v>228</v>
      </c>
      <c r="B187" s="103" t="s">
        <v>341</v>
      </c>
      <c r="C187" s="100">
        <v>2020</v>
      </c>
      <c r="D187" s="100">
        <v>2026</v>
      </c>
      <c r="E187" s="103" t="s">
        <v>226</v>
      </c>
      <c r="F187" s="19" t="s">
        <v>49</v>
      </c>
      <c r="G187" s="20">
        <v>120400</v>
      </c>
      <c r="H187" s="20">
        <v>120400</v>
      </c>
      <c r="I187" s="20">
        <v>0</v>
      </c>
      <c r="J187" s="20">
        <v>0</v>
      </c>
      <c r="K187" s="20">
        <v>0</v>
      </c>
      <c r="L187" s="20">
        <v>0</v>
      </c>
      <c r="M187" s="20">
        <v>0</v>
      </c>
      <c r="N187" s="20">
        <v>0</v>
      </c>
      <c r="O187" s="100" t="s">
        <v>342</v>
      </c>
      <c r="P187" s="100" t="s">
        <v>54</v>
      </c>
      <c r="Q187" s="100">
        <v>2</v>
      </c>
      <c r="R187" s="100">
        <v>2</v>
      </c>
      <c r="S187" s="100">
        <v>0</v>
      </c>
      <c r="T187" s="100">
        <v>0</v>
      </c>
      <c r="U187" s="100">
        <v>0</v>
      </c>
      <c r="V187" s="100">
        <v>0</v>
      </c>
      <c r="W187" s="100">
        <v>0</v>
      </c>
      <c r="X187" s="100">
        <v>0</v>
      </c>
    </row>
    <row r="188" spans="1:24" s="7" customFormat="1" ht="42" customHeight="1">
      <c r="A188" s="101"/>
      <c r="B188" s="104"/>
      <c r="C188" s="101"/>
      <c r="D188" s="101"/>
      <c r="E188" s="104"/>
      <c r="F188" s="19" t="s">
        <v>60</v>
      </c>
      <c r="G188" s="20">
        <v>120400</v>
      </c>
      <c r="H188" s="20">
        <v>120400</v>
      </c>
      <c r="I188" s="20">
        <v>0</v>
      </c>
      <c r="J188" s="20">
        <v>0</v>
      </c>
      <c r="K188" s="20">
        <v>0</v>
      </c>
      <c r="L188" s="20">
        <v>0</v>
      </c>
      <c r="M188" s="20">
        <v>0</v>
      </c>
      <c r="N188" s="20">
        <v>0</v>
      </c>
      <c r="O188" s="140"/>
      <c r="P188" s="140"/>
      <c r="Q188" s="140"/>
      <c r="R188" s="140"/>
      <c r="S188" s="140"/>
      <c r="T188" s="140"/>
      <c r="U188" s="140"/>
      <c r="V188" s="140"/>
      <c r="W188" s="140"/>
      <c r="X188" s="140"/>
    </row>
    <row r="189" spans="1:24" s="7" customFormat="1" ht="48.75" customHeight="1">
      <c r="A189" s="102"/>
      <c r="B189" s="105"/>
      <c r="C189" s="102"/>
      <c r="D189" s="102"/>
      <c r="E189" s="105"/>
      <c r="F189" s="19" t="s">
        <v>61</v>
      </c>
      <c r="G189" s="20">
        <v>0</v>
      </c>
      <c r="H189" s="20">
        <v>0</v>
      </c>
      <c r="I189" s="20">
        <v>0</v>
      </c>
      <c r="J189" s="20">
        <v>0</v>
      </c>
      <c r="K189" s="20">
        <v>0</v>
      </c>
      <c r="L189" s="20">
        <v>0</v>
      </c>
      <c r="M189" s="20">
        <v>0</v>
      </c>
      <c r="N189" s="20">
        <v>0</v>
      </c>
      <c r="O189" s="141"/>
      <c r="P189" s="141"/>
      <c r="Q189" s="141"/>
      <c r="R189" s="141"/>
      <c r="S189" s="141"/>
      <c r="T189" s="141"/>
      <c r="U189" s="141"/>
      <c r="V189" s="141"/>
      <c r="W189" s="141"/>
      <c r="X189" s="141"/>
    </row>
    <row r="190" spans="1:24" s="7" customFormat="1" ht="24" customHeight="1">
      <c r="A190" s="100">
        <v>56</v>
      </c>
      <c r="B190" s="103" t="s">
        <v>7</v>
      </c>
      <c r="C190" s="100">
        <v>2020</v>
      </c>
      <c r="D190" s="100">
        <v>2026</v>
      </c>
      <c r="E190" s="103" t="s">
        <v>26</v>
      </c>
      <c r="F190" s="19" t="s">
        <v>49</v>
      </c>
      <c r="G190" s="20">
        <f>SUM(G191:G192)</f>
        <v>1123000</v>
      </c>
      <c r="H190" s="20">
        <f t="shared" ref="H190:N190" si="80">SUM(H191:H192)</f>
        <v>224600</v>
      </c>
      <c r="I190" s="20">
        <f t="shared" si="80"/>
        <v>224600</v>
      </c>
      <c r="J190" s="20">
        <f t="shared" si="80"/>
        <v>0</v>
      </c>
      <c r="K190" s="20">
        <f t="shared" si="80"/>
        <v>0</v>
      </c>
      <c r="L190" s="20">
        <f t="shared" si="80"/>
        <v>224600</v>
      </c>
      <c r="M190" s="20">
        <f t="shared" si="80"/>
        <v>224600</v>
      </c>
      <c r="N190" s="20">
        <f t="shared" si="80"/>
        <v>224600</v>
      </c>
      <c r="O190" s="100" t="s">
        <v>48</v>
      </c>
      <c r="P190" s="100" t="s">
        <v>48</v>
      </c>
      <c r="Q190" s="100" t="s">
        <v>48</v>
      </c>
      <c r="R190" s="100" t="s">
        <v>48</v>
      </c>
      <c r="S190" s="100" t="s">
        <v>48</v>
      </c>
      <c r="T190" s="100" t="s">
        <v>48</v>
      </c>
      <c r="U190" s="100" t="s">
        <v>48</v>
      </c>
      <c r="V190" s="100" t="s">
        <v>48</v>
      </c>
      <c r="W190" s="100" t="s">
        <v>48</v>
      </c>
      <c r="X190" s="100" t="s">
        <v>48</v>
      </c>
    </row>
    <row r="191" spans="1:24" s="7" customFormat="1" ht="45">
      <c r="A191" s="101"/>
      <c r="B191" s="104"/>
      <c r="C191" s="101"/>
      <c r="D191" s="101"/>
      <c r="E191" s="104"/>
      <c r="F191" s="19" t="s">
        <v>60</v>
      </c>
      <c r="G191" s="20">
        <f>SUM(G194+G197)</f>
        <v>1123000</v>
      </c>
      <c r="H191" s="20">
        <f>SUM(H194+H197)</f>
        <v>224600</v>
      </c>
      <c r="I191" s="20">
        <f t="shared" ref="I191:N191" si="81">SUM(I194+I197)</f>
        <v>224600</v>
      </c>
      <c r="J191" s="20">
        <f t="shared" si="81"/>
        <v>0</v>
      </c>
      <c r="K191" s="20">
        <f t="shared" si="81"/>
        <v>0</v>
      </c>
      <c r="L191" s="20">
        <f t="shared" si="81"/>
        <v>224600</v>
      </c>
      <c r="M191" s="20">
        <f t="shared" si="81"/>
        <v>224600</v>
      </c>
      <c r="N191" s="20">
        <f t="shared" si="81"/>
        <v>224600</v>
      </c>
      <c r="O191" s="140" t="s">
        <v>48</v>
      </c>
      <c r="P191" s="140" t="s">
        <v>48</v>
      </c>
      <c r="Q191" s="140" t="s">
        <v>48</v>
      </c>
      <c r="R191" s="140" t="s">
        <v>48</v>
      </c>
      <c r="S191" s="140" t="s">
        <v>48</v>
      </c>
      <c r="T191" s="140" t="s">
        <v>48</v>
      </c>
      <c r="U191" s="140" t="s">
        <v>48</v>
      </c>
      <c r="V191" s="140" t="s">
        <v>48</v>
      </c>
      <c r="W191" s="140" t="s">
        <v>48</v>
      </c>
      <c r="X191" s="140" t="s">
        <v>48</v>
      </c>
    </row>
    <row r="192" spans="1:24" s="7" customFormat="1" ht="31.15" customHeight="1">
      <c r="A192" s="102"/>
      <c r="B192" s="105"/>
      <c r="C192" s="102"/>
      <c r="D192" s="102"/>
      <c r="E192" s="105"/>
      <c r="F192" s="19" t="s">
        <v>61</v>
      </c>
      <c r="G192" s="20">
        <f>SUM(G198+G195)</f>
        <v>0</v>
      </c>
      <c r="H192" s="20">
        <f t="shared" ref="H192:N192" si="82">SUM(H198+H195)</f>
        <v>0</v>
      </c>
      <c r="I192" s="20">
        <f t="shared" si="82"/>
        <v>0</v>
      </c>
      <c r="J192" s="20">
        <f t="shared" si="82"/>
        <v>0</v>
      </c>
      <c r="K192" s="20">
        <f t="shared" si="82"/>
        <v>0</v>
      </c>
      <c r="L192" s="20">
        <f t="shared" si="82"/>
        <v>0</v>
      </c>
      <c r="M192" s="20">
        <f t="shared" si="82"/>
        <v>0</v>
      </c>
      <c r="N192" s="20">
        <f t="shared" si="82"/>
        <v>0</v>
      </c>
      <c r="O192" s="141" t="s">
        <v>48</v>
      </c>
      <c r="P192" s="141" t="s">
        <v>48</v>
      </c>
      <c r="Q192" s="141" t="s">
        <v>48</v>
      </c>
      <c r="R192" s="141" t="s">
        <v>48</v>
      </c>
      <c r="S192" s="141" t="s">
        <v>48</v>
      </c>
      <c r="T192" s="141" t="s">
        <v>48</v>
      </c>
      <c r="U192" s="141" t="s">
        <v>48</v>
      </c>
      <c r="V192" s="141" t="s">
        <v>48</v>
      </c>
      <c r="W192" s="141" t="s">
        <v>48</v>
      </c>
      <c r="X192" s="141" t="s">
        <v>48</v>
      </c>
    </row>
    <row r="193" spans="1:24" s="7" customFormat="1" ht="39" customHeight="1">
      <c r="A193" s="100">
        <v>57</v>
      </c>
      <c r="B193" s="103" t="s">
        <v>8</v>
      </c>
      <c r="C193" s="100">
        <v>2020</v>
      </c>
      <c r="D193" s="100">
        <v>2026</v>
      </c>
      <c r="E193" s="103" t="s">
        <v>26</v>
      </c>
      <c r="F193" s="19" t="s">
        <v>49</v>
      </c>
      <c r="G193" s="20">
        <f t="shared" ref="G193:N193" si="83">SUM(G194:G195)</f>
        <v>1123000</v>
      </c>
      <c r="H193" s="20">
        <f t="shared" si="83"/>
        <v>224600</v>
      </c>
      <c r="I193" s="20">
        <f t="shared" si="83"/>
        <v>224600</v>
      </c>
      <c r="J193" s="20">
        <f t="shared" si="83"/>
        <v>0</v>
      </c>
      <c r="K193" s="20">
        <f t="shared" si="83"/>
        <v>0</v>
      </c>
      <c r="L193" s="20">
        <f t="shared" si="83"/>
        <v>224600</v>
      </c>
      <c r="M193" s="20">
        <f t="shared" si="83"/>
        <v>224600</v>
      </c>
      <c r="N193" s="20">
        <f t="shared" si="83"/>
        <v>224600</v>
      </c>
      <c r="O193" s="100" t="s">
        <v>141</v>
      </c>
      <c r="P193" s="100" t="s">
        <v>54</v>
      </c>
      <c r="Q193" s="100">
        <f>SUM(R193:X195)</f>
        <v>40</v>
      </c>
      <c r="R193" s="100">
        <v>0</v>
      </c>
      <c r="S193" s="100">
        <v>0</v>
      </c>
      <c r="T193" s="100">
        <v>0</v>
      </c>
      <c r="U193" s="100">
        <v>10</v>
      </c>
      <c r="V193" s="100">
        <v>10</v>
      </c>
      <c r="W193" s="100">
        <v>10</v>
      </c>
      <c r="X193" s="100">
        <v>10</v>
      </c>
    </row>
    <row r="194" spans="1:24" s="7" customFormat="1" ht="45">
      <c r="A194" s="101"/>
      <c r="B194" s="104"/>
      <c r="C194" s="101"/>
      <c r="D194" s="101"/>
      <c r="E194" s="104"/>
      <c r="F194" s="19" t="s">
        <v>60</v>
      </c>
      <c r="G194" s="20">
        <f>SUM(H194:N194)</f>
        <v>1123000</v>
      </c>
      <c r="H194" s="20">
        <v>224600</v>
      </c>
      <c r="I194" s="20">
        <v>224600</v>
      </c>
      <c r="J194" s="20">
        <v>0</v>
      </c>
      <c r="K194" s="20">
        <v>0</v>
      </c>
      <c r="L194" s="20">
        <v>224600</v>
      </c>
      <c r="M194" s="20">
        <v>224600</v>
      </c>
      <c r="N194" s="20">
        <v>224600</v>
      </c>
      <c r="O194" s="101"/>
      <c r="P194" s="101"/>
      <c r="Q194" s="101"/>
      <c r="R194" s="101"/>
      <c r="S194" s="101"/>
      <c r="T194" s="101"/>
      <c r="U194" s="101"/>
      <c r="V194" s="101"/>
      <c r="W194" s="101"/>
      <c r="X194" s="101"/>
    </row>
    <row r="195" spans="1:24" s="7" customFormat="1" ht="33" customHeight="1">
      <c r="A195" s="102"/>
      <c r="B195" s="105"/>
      <c r="C195" s="102"/>
      <c r="D195" s="102"/>
      <c r="E195" s="105"/>
      <c r="F195" s="19" t="s">
        <v>61</v>
      </c>
      <c r="G195" s="20">
        <f>SUM(H195:N195)</f>
        <v>0</v>
      </c>
      <c r="H195" s="20">
        <v>0</v>
      </c>
      <c r="I195" s="20">
        <v>0</v>
      </c>
      <c r="J195" s="20">
        <v>0</v>
      </c>
      <c r="K195" s="20">
        <v>0</v>
      </c>
      <c r="L195" s="20">
        <v>0</v>
      </c>
      <c r="M195" s="20">
        <v>0</v>
      </c>
      <c r="N195" s="20">
        <v>0</v>
      </c>
      <c r="O195" s="102"/>
      <c r="P195" s="102"/>
      <c r="Q195" s="102"/>
      <c r="R195" s="102"/>
      <c r="S195" s="102"/>
      <c r="T195" s="102"/>
      <c r="U195" s="102"/>
      <c r="V195" s="102"/>
      <c r="W195" s="102"/>
      <c r="X195" s="102"/>
    </row>
    <row r="196" spans="1:24" s="7" customFormat="1" ht="27.6" customHeight="1">
      <c r="A196" s="100">
        <v>58</v>
      </c>
      <c r="B196" s="103" t="s">
        <v>9</v>
      </c>
      <c r="C196" s="100">
        <v>2020</v>
      </c>
      <c r="D196" s="100">
        <v>2026</v>
      </c>
      <c r="E196" s="103" t="s">
        <v>26</v>
      </c>
      <c r="F196" s="19" t="s">
        <v>49</v>
      </c>
      <c r="G196" s="20">
        <f t="shared" ref="G196" si="84">SUM(G197:G198)</f>
        <v>0</v>
      </c>
      <c r="H196" s="20">
        <f t="shared" ref="H196:N196" si="85">SUM(H197:H198)</f>
        <v>0</v>
      </c>
      <c r="I196" s="20">
        <f t="shared" si="85"/>
        <v>0</v>
      </c>
      <c r="J196" s="20">
        <f t="shared" si="85"/>
        <v>0</v>
      </c>
      <c r="K196" s="20">
        <f t="shared" si="85"/>
        <v>0</v>
      </c>
      <c r="L196" s="20">
        <f t="shared" si="85"/>
        <v>0</v>
      </c>
      <c r="M196" s="20">
        <f t="shared" si="85"/>
        <v>0</v>
      </c>
      <c r="N196" s="20">
        <f t="shared" si="85"/>
        <v>0</v>
      </c>
      <c r="O196" s="100" t="s">
        <v>74</v>
      </c>
      <c r="P196" s="100" t="s">
        <v>73</v>
      </c>
      <c r="Q196" s="100" t="s">
        <v>48</v>
      </c>
      <c r="R196" s="100">
        <v>70.599999999999994</v>
      </c>
      <c r="S196" s="100">
        <v>70.599999999999994</v>
      </c>
      <c r="T196" s="100">
        <v>70.3</v>
      </c>
      <c r="U196" s="100">
        <v>70.599999999999994</v>
      </c>
      <c r="V196" s="100">
        <v>71.3</v>
      </c>
      <c r="W196" s="100">
        <v>71.3</v>
      </c>
      <c r="X196" s="100">
        <v>71</v>
      </c>
    </row>
    <row r="197" spans="1:24" s="7" customFormat="1" ht="45">
      <c r="A197" s="101"/>
      <c r="B197" s="104"/>
      <c r="C197" s="101"/>
      <c r="D197" s="101"/>
      <c r="E197" s="104"/>
      <c r="F197" s="19" t="s">
        <v>60</v>
      </c>
      <c r="G197" s="20">
        <f t="shared" ref="G197:G198" si="86">SUM(H197:N197)</f>
        <v>0</v>
      </c>
      <c r="H197" s="20">
        <f>SUM(H200)</f>
        <v>0</v>
      </c>
      <c r="I197" s="20">
        <f t="shared" ref="I197:N197" si="87">SUM(I200)</f>
        <v>0</v>
      </c>
      <c r="J197" s="20">
        <f t="shared" si="87"/>
        <v>0</v>
      </c>
      <c r="K197" s="20">
        <f t="shared" si="87"/>
        <v>0</v>
      </c>
      <c r="L197" s="20">
        <f t="shared" si="87"/>
        <v>0</v>
      </c>
      <c r="M197" s="20">
        <f t="shared" si="87"/>
        <v>0</v>
      </c>
      <c r="N197" s="20">
        <f t="shared" si="87"/>
        <v>0</v>
      </c>
      <c r="O197" s="101"/>
      <c r="P197" s="101"/>
      <c r="Q197" s="101"/>
      <c r="R197" s="101"/>
      <c r="S197" s="101"/>
      <c r="T197" s="101"/>
      <c r="U197" s="101"/>
      <c r="V197" s="101"/>
      <c r="W197" s="101"/>
      <c r="X197" s="101"/>
    </row>
    <row r="198" spans="1:24" s="7" customFormat="1" ht="33.6" customHeight="1">
      <c r="A198" s="102"/>
      <c r="B198" s="105"/>
      <c r="C198" s="102"/>
      <c r="D198" s="102"/>
      <c r="E198" s="105"/>
      <c r="F198" s="19" t="s">
        <v>61</v>
      </c>
      <c r="G198" s="20">
        <f t="shared" si="86"/>
        <v>0</v>
      </c>
      <c r="H198" s="20">
        <f t="shared" ref="H198:N198" si="88">SUM(H201)</f>
        <v>0</v>
      </c>
      <c r="I198" s="20">
        <f t="shared" si="88"/>
        <v>0</v>
      </c>
      <c r="J198" s="20">
        <f t="shared" si="88"/>
        <v>0</v>
      </c>
      <c r="K198" s="20">
        <f t="shared" si="88"/>
        <v>0</v>
      </c>
      <c r="L198" s="20">
        <f t="shared" si="88"/>
        <v>0</v>
      </c>
      <c r="M198" s="20">
        <f t="shared" si="88"/>
        <v>0</v>
      </c>
      <c r="N198" s="20">
        <f t="shared" si="88"/>
        <v>0</v>
      </c>
      <c r="O198" s="102"/>
      <c r="P198" s="102"/>
      <c r="Q198" s="102"/>
      <c r="R198" s="102"/>
      <c r="S198" s="102"/>
      <c r="T198" s="102"/>
      <c r="U198" s="102"/>
      <c r="V198" s="102"/>
      <c r="W198" s="102"/>
      <c r="X198" s="102"/>
    </row>
    <row r="199" spans="1:24" s="7" customFormat="1" ht="27" customHeight="1">
      <c r="A199" s="100">
        <v>59</v>
      </c>
      <c r="B199" s="100" t="s">
        <v>48</v>
      </c>
      <c r="C199" s="100" t="s">
        <v>48</v>
      </c>
      <c r="D199" s="100" t="s">
        <v>48</v>
      </c>
      <c r="E199" s="100" t="s">
        <v>48</v>
      </c>
      <c r="F199" s="81" t="s">
        <v>48</v>
      </c>
      <c r="G199" s="81" t="s">
        <v>48</v>
      </c>
      <c r="H199" s="81" t="s">
        <v>48</v>
      </c>
      <c r="I199" s="81" t="s">
        <v>48</v>
      </c>
      <c r="J199" s="81" t="s">
        <v>48</v>
      </c>
      <c r="K199" s="81" t="s">
        <v>48</v>
      </c>
      <c r="L199" s="81" t="s">
        <v>48</v>
      </c>
      <c r="M199" s="81" t="s">
        <v>48</v>
      </c>
      <c r="N199" s="81" t="s">
        <v>48</v>
      </c>
      <c r="O199" s="100" t="s">
        <v>48</v>
      </c>
      <c r="P199" s="100" t="s">
        <v>48</v>
      </c>
      <c r="Q199" s="100" t="s">
        <v>48</v>
      </c>
      <c r="R199" s="100" t="s">
        <v>48</v>
      </c>
      <c r="S199" s="100" t="s">
        <v>48</v>
      </c>
      <c r="T199" s="100" t="s">
        <v>48</v>
      </c>
      <c r="U199" s="100" t="s">
        <v>48</v>
      </c>
      <c r="V199" s="100" t="s">
        <v>48</v>
      </c>
      <c r="W199" s="100" t="s">
        <v>48</v>
      </c>
      <c r="X199" s="100" t="s">
        <v>48</v>
      </c>
    </row>
    <row r="200" spans="1:24" s="7" customFormat="1" ht="46.9" customHeight="1">
      <c r="A200" s="101"/>
      <c r="B200" s="101"/>
      <c r="C200" s="101"/>
      <c r="D200" s="101"/>
      <c r="E200" s="101"/>
      <c r="F200" s="81" t="s">
        <v>48</v>
      </c>
      <c r="G200" s="81" t="s">
        <v>48</v>
      </c>
      <c r="H200" s="81" t="s">
        <v>48</v>
      </c>
      <c r="I200" s="81" t="s">
        <v>48</v>
      </c>
      <c r="J200" s="81" t="s">
        <v>48</v>
      </c>
      <c r="K200" s="81" t="s">
        <v>48</v>
      </c>
      <c r="L200" s="81" t="s">
        <v>48</v>
      </c>
      <c r="M200" s="81" t="s">
        <v>48</v>
      </c>
      <c r="N200" s="81" t="s">
        <v>48</v>
      </c>
      <c r="O200" s="275"/>
      <c r="P200" s="275"/>
      <c r="Q200" s="275"/>
      <c r="R200" s="275"/>
      <c r="S200" s="275"/>
      <c r="T200" s="275"/>
      <c r="U200" s="275"/>
      <c r="V200" s="275"/>
      <c r="W200" s="275"/>
      <c r="X200" s="275"/>
    </row>
    <row r="201" spans="1:24" s="7" customFormat="1" ht="45" customHeight="1">
      <c r="A201" s="102"/>
      <c r="B201" s="102"/>
      <c r="C201" s="102"/>
      <c r="D201" s="102"/>
      <c r="E201" s="102"/>
      <c r="F201" s="81" t="s">
        <v>48</v>
      </c>
      <c r="G201" s="81" t="s">
        <v>48</v>
      </c>
      <c r="H201" s="81" t="s">
        <v>48</v>
      </c>
      <c r="I201" s="81" t="s">
        <v>48</v>
      </c>
      <c r="J201" s="81" t="s">
        <v>48</v>
      </c>
      <c r="K201" s="81" t="s">
        <v>48</v>
      </c>
      <c r="L201" s="81" t="s">
        <v>48</v>
      </c>
      <c r="M201" s="81" t="s">
        <v>48</v>
      </c>
      <c r="N201" s="81" t="s">
        <v>48</v>
      </c>
      <c r="O201" s="276"/>
      <c r="P201" s="276"/>
      <c r="Q201" s="276"/>
      <c r="R201" s="276"/>
      <c r="S201" s="276"/>
      <c r="T201" s="276"/>
      <c r="U201" s="276"/>
      <c r="V201" s="276"/>
      <c r="W201" s="276"/>
      <c r="X201" s="276"/>
    </row>
    <row r="202" spans="1:24" s="7" customFormat="1" ht="14.45" customHeight="1">
      <c r="A202" s="100">
        <v>60</v>
      </c>
      <c r="B202" s="103" t="s">
        <v>10</v>
      </c>
      <c r="C202" s="100">
        <v>2020</v>
      </c>
      <c r="D202" s="100">
        <v>2026</v>
      </c>
      <c r="E202" s="103" t="s">
        <v>26</v>
      </c>
      <c r="F202" s="19" t="s">
        <v>49</v>
      </c>
      <c r="G202" s="20">
        <f>SUM(G203:G204)</f>
        <v>0</v>
      </c>
      <c r="H202" s="20">
        <f t="shared" ref="H202:N202" si="89">SUM(H203:H204)</f>
        <v>0</v>
      </c>
      <c r="I202" s="20">
        <f t="shared" si="89"/>
        <v>0</v>
      </c>
      <c r="J202" s="20">
        <f t="shared" si="89"/>
        <v>0</v>
      </c>
      <c r="K202" s="20">
        <f t="shared" si="89"/>
        <v>0</v>
      </c>
      <c r="L202" s="20">
        <f t="shared" si="89"/>
        <v>0</v>
      </c>
      <c r="M202" s="20">
        <f t="shared" si="89"/>
        <v>0</v>
      </c>
      <c r="N202" s="20">
        <f t="shared" si="89"/>
        <v>0</v>
      </c>
      <c r="O202" s="100" t="s">
        <v>72</v>
      </c>
      <c r="P202" s="100" t="s">
        <v>54</v>
      </c>
      <c r="Q202" s="100">
        <f>R202+S202+T202+U202+V202+W202+X202</f>
        <v>0</v>
      </c>
      <c r="R202" s="100">
        <v>0</v>
      </c>
      <c r="S202" s="100">
        <v>0</v>
      </c>
      <c r="T202" s="100">
        <v>0</v>
      </c>
      <c r="U202" s="100">
        <v>0</v>
      </c>
      <c r="V202" s="100">
        <v>0</v>
      </c>
      <c r="W202" s="100">
        <v>0</v>
      </c>
      <c r="X202" s="100">
        <v>0</v>
      </c>
    </row>
    <row r="203" spans="1:24" s="7" customFormat="1" ht="45">
      <c r="A203" s="101"/>
      <c r="B203" s="104"/>
      <c r="C203" s="101"/>
      <c r="D203" s="101"/>
      <c r="E203" s="104"/>
      <c r="F203" s="19" t="s">
        <v>60</v>
      </c>
      <c r="G203" s="20">
        <v>0</v>
      </c>
      <c r="H203" s="20">
        <v>0</v>
      </c>
      <c r="I203" s="20">
        <v>0</v>
      </c>
      <c r="J203" s="20">
        <v>0</v>
      </c>
      <c r="K203" s="20">
        <v>0</v>
      </c>
      <c r="L203" s="20">
        <v>0</v>
      </c>
      <c r="M203" s="20">
        <v>0</v>
      </c>
      <c r="N203" s="20">
        <v>0</v>
      </c>
      <c r="O203" s="101"/>
      <c r="P203" s="101"/>
      <c r="Q203" s="101"/>
      <c r="R203" s="101"/>
      <c r="S203" s="101"/>
      <c r="T203" s="101"/>
      <c r="U203" s="101"/>
      <c r="V203" s="101"/>
      <c r="W203" s="101"/>
      <c r="X203" s="101"/>
    </row>
    <row r="204" spans="1:24" s="7" customFormat="1" ht="82.15" customHeight="1">
      <c r="A204" s="102"/>
      <c r="B204" s="105"/>
      <c r="C204" s="102"/>
      <c r="D204" s="102"/>
      <c r="E204" s="105"/>
      <c r="F204" s="19" t="s">
        <v>80</v>
      </c>
      <c r="G204" s="20">
        <v>0</v>
      </c>
      <c r="H204" s="20">
        <v>0</v>
      </c>
      <c r="I204" s="20">
        <v>0</v>
      </c>
      <c r="J204" s="20">
        <v>0</v>
      </c>
      <c r="K204" s="20">
        <v>0</v>
      </c>
      <c r="L204" s="20">
        <v>0</v>
      </c>
      <c r="M204" s="20">
        <v>0</v>
      </c>
      <c r="N204" s="20">
        <v>0</v>
      </c>
      <c r="O204" s="102"/>
      <c r="P204" s="102"/>
      <c r="Q204" s="102"/>
      <c r="R204" s="102"/>
      <c r="S204" s="102"/>
      <c r="T204" s="102"/>
      <c r="U204" s="102"/>
      <c r="V204" s="102"/>
      <c r="W204" s="102"/>
      <c r="X204" s="102"/>
    </row>
    <row r="205" spans="1:24" s="7" customFormat="1" ht="14.45" customHeight="1">
      <c r="A205" s="100">
        <v>61</v>
      </c>
      <c r="B205" s="103" t="s">
        <v>11</v>
      </c>
      <c r="C205" s="100">
        <v>2020</v>
      </c>
      <c r="D205" s="100">
        <v>2026</v>
      </c>
      <c r="E205" s="103" t="s">
        <v>26</v>
      </c>
      <c r="F205" s="19" t="s">
        <v>49</v>
      </c>
      <c r="G205" s="20">
        <f>SUM(G206:G207)</f>
        <v>4025000</v>
      </c>
      <c r="H205" s="20">
        <f t="shared" ref="H205:N205" si="90">SUM(H206:H207)</f>
        <v>300000</v>
      </c>
      <c r="I205" s="20">
        <f t="shared" si="90"/>
        <v>0</v>
      </c>
      <c r="J205" s="20">
        <f t="shared" si="90"/>
        <v>2125000</v>
      </c>
      <c r="K205" s="20">
        <f t="shared" si="90"/>
        <v>400000</v>
      </c>
      <c r="L205" s="20">
        <f t="shared" si="90"/>
        <v>400000</v>
      </c>
      <c r="M205" s="20">
        <f t="shared" si="90"/>
        <v>400000</v>
      </c>
      <c r="N205" s="20">
        <f t="shared" si="90"/>
        <v>400000</v>
      </c>
      <c r="O205" s="100" t="s">
        <v>48</v>
      </c>
      <c r="P205" s="100" t="s">
        <v>48</v>
      </c>
      <c r="Q205" s="100" t="s">
        <v>48</v>
      </c>
      <c r="R205" s="100" t="s">
        <v>48</v>
      </c>
      <c r="S205" s="100" t="s">
        <v>48</v>
      </c>
      <c r="T205" s="100" t="s">
        <v>48</v>
      </c>
      <c r="U205" s="100" t="s">
        <v>48</v>
      </c>
      <c r="V205" s="100" t="s">
        <v>48</v>
      </c>
      <c r="W205" s="100" t="s">
        <v>48</v>
      </c>
      <c r="X205" s="100" t="s">
        <v>48</v>
      </c>
    </row>
    <row r="206" spans="1:24" s="7" customFormat="1" ht="45">
      <c r="A206" s="101"/>
      <c r="B206" s="104"/>
      <c r="C206" s="101"/>
      <c r="D206" s="101"/>
      <c r="E206" s="104"/>
      <c r="F206" s="19" t="s">
        <v>60</v>
      </c>
      <c r="G206" s="20">
        <f>SUM(G209)</f>
        <v>2315000</v>
      </c>
      <c r="H206" s="20">
        <f t="shared" ref="H206:N207" si="91">SUM(H209)</f>
        <v>300000</v>
      </c>
      <c r="I206" s="20">
        <f t="shared" si="91"/>
        <v>0</v>
      </c>
      <c r="J206" s="20">
        <f t="shared" si="91"/>
        <v>415000</v>
      </c>
      <c r="K206" s="20">
        <f t="shared" si="91"/>
        <v>400000</v>
      </c>
      <c r="L206" s="20">
        <f t="shared" si="91"/>
        <v>400000</v>
      </c>
      <c r="M206" s="20">
        <f t="shared" si="91"/>
        <v>400000</v>
      </c>
      <c r="N206" s="20">
        <f t="shared" si="91"/>
        <v>400000</v>
      </c>
      <c r="O206" s="101" t="s">
        <v>48</v>
      </c>
      <c r="P206" s="101" t="s">
        <v>48</v>
      </c>
      <c r="Q206" s="101" t="s">
        <v>48</v>
      </c>
      <c r="R206" s="101" t="s">
        <v>48</v>
      </c>
      <c r="S206" s="101" t="s">
        <v>48</v>
      </c>
      <c r="T206" s="101" t="s">
        <v>48</v>
      </c>
      <c r="U206" s="101" t="s">
        <v>48</v>
      </c>
      <c r="V206" s="101" t="s">
        <v>48</v>
      </c>
      <c r="W206" s="101" t="s">
        <v>48</v>
      </c>
      <c r="X206" s="101" t="s">
        <v>48</v>
      </c>
    </row>
    <row r="207" spans="1:24" s="7" customFormat="1" ht="33.75">
      <c r="A207" s="102"/>
      <c r="B207" s="105"/>
      <c r="C207" s="102"/>
      <c r="D207" s="102"/>
      <c r="E207" s="105"/>
      <c r="F207" s="19" t="s">
        <v>61</v>
      </c>
      <c r="G207" s="20">
        <f>SUM(G210)</f>
        <v>1710000</v>
      </c>
      <c r="H207" s="20">
        <f t="shared" si="91"/>
        <v>0</v>
      </c>
      <c r="I207" s="20">
        <f t="shared" si="91"/>
        <v>0</v>
      </c>
      <c r="J207" s="20">
        <f t="shared" si="91"/>
        <v>1710000</v>
      </c>
      <c r="K207" s="20">
        <f t="shared" si="91"/>
        <v>0</v>
      </c>
      <c r="L207" s="20">
        <f t="shared" si="91"/>
        <v>0</v>
      </c>
      <c r="M207" s="20">
        <f t="shared" si="91"/>
        <v>0</v>
      </c>
      <c r="N207" s="20">
        <f t="shared" si="91"/>
        <v>0</v>
      </c>
      <c r="O207" s="102" t="s">
        <v>48</v>
      </c>
      <c r="P207" s="102" t="s">
        <v>48</v>
      </c>
      <c r="Q207" s="102" t="s">
        <v>48</v>
      </c>
      <c r="R207" s="102" t="s">
        <v>48</v>
      </c>
      <c r="S207" s="102" t="s">
        <v>48</v>
      </c>
      <c r="T207" s="102" t="s">
        <v>48</v>
      </c>
      <c r="U207" s="102" t="s">
        <v>48</v>
      </c>
      <c r="V207" s="102" t="s">
        <v>48</v>
      </c>
      <c r="W207" s="102" t="s">
        <v>48</v>
      </c>
      <c r="X207" s="102" t="s">
        <v>48</v>
      </c>
    </row>
    <row r="208" spans="1:24" s="7" customFormat="1" ht="14.45" customHeight="1">
      <c r="A208" s="100">
        <v>62</v>
      </c>
      <c r="B208" s="103" t="s">
        <v>12</v>
      </c>
      <c r="C208" s="100">
        <v>2020</v>
      </c>
      <c r="D208" s="100">
        <v>2026</v>
      </c>
      <c r="E208" s="103" t="s">
        <v>26</v>
      </c>
      <c r="F208" s="19" t="s">
        <v>49</v>
      </c>
      <c r="G208" s="20">
        <f>SUM(G209:G210)</f>
        <v>4025000</v>
      </c>
      <c r="H208" s="20">
        <f t="shared" ref="H208:N208" si="92">SUM(H209:H210)</f>
        <v>300000</v>
      </c>
      <c r="I208" s="20">
        <f t="shared" si="92"/>
        <v>0</v>
      </c>
      <c r="J208" s="20">
        <f t="shared" si="92"/>
        <v>2125000</v>
      </c>
      <c r="K208" s="20">
        <f t="shared" si="92"/>
        <v>400000</v>
      </c>
      <c r="L208" s="20">
        <f t="shared" si="92"/>
        <v>400000</v>
      </c>
      <c r="M208" s="20">
        <f t="shared" si="92"/>
        <v>400000</v>
      </c>
      <c r="N208" s="20">
        <f t="shared" si="92"/>
        <v>400000</v>
      </c>
      <c r="O208" s="100" t="s">
        <v>48</v>
      </c>
      <c r="P208" s="100" t="s">
        <v>48</v>
      </c>
      <c r="Q208" s="100" t="s">
        <v>48</v>
      </c>
      <c r="R208" s="100" t="s">
        <v>48</v>
      </c>
      <c r="S208" s="100" t="s">
        <v>48</v>
      </c>
      <c r="T208" s="100" t="s">
        <v>48</v>
      </c>
      <c r="U208" s="100" t="s">
        <v>48</v>
      </c>
      <c r="V208" s="100" t="s">
        <v>48</v>
      </c>
      <c r="W208" s="100" t="s">
        <v>48</v>
      </c>
      <c r="X208" s="100" t="s">
        <v>48</v>
      </c>
    </row>
    <row r="209" spans="1:24" s="7" customFormat="1" ht="45">
      <c r="A209" s="101"/>
      <c r="B209" s="104"/>
      <c r="C209" s="101"/>
      <c r="D209" s="101"/>
      <c r="E209" s="104"/>
      <c r="F209" s="19" t="s">
        <v>60</v>
      </c>
      <c r="G209" s="20">
        <f t="shared" ref="G209:N210" si="93">SUM(G212+G215+G218+G221+G224+G227)</f>
        <v>2315000</v>
      </c>
      <c r="H209" s="22">
        <f t="shared" si="93"/>
        <v>300000</v>
      </c>
      <c r="I209" s="20">
        <f>SUM(I212+I215+I218+I221+I224+I227)</f>
        <v>0</v>
      </c>
      <c r="J209" s="20">
        <f>SUM(J212+J215+J218+J221+J224+J227)</f>
        <v>415000</v>
      </c>
      <c r="K209" s="20">
        <f t="shared" si="93"/>
        <v>400000</v>
      </c>
      <c r="L209" s="20">
        <f t="shared" si="93"/>
        <v>400000</v>
      </c>
      <c r="M209" s="20">
        <f t="shared" si="93"/>
        <v>400000</v>
      </c>
      <c r="N209" s="20">
        <f t="shared" si="93"/>
        <v>400000</v>
      </c>
      <c r="O209" s="101"/>
      <c r="P209" s="101"/>
      <c r="Q209" s="101"/>
      <c r="R209" s="101"/>
      <c r="S209" s="101"/>
      <c r="T209" s="101"/>
      <c r="U209" s="101"/>
      <c r="V209" s="101"/>
      <c r="W209" s="101"/>
      <c r="X209" s="101"/>
    </row>
    <row r="210" spans="1:24" s="7" customFormat="1" ht="33.75">
      <c r="A210" s="102"/>
      <c r="B210" s="105"/>
      <c r="C210" s="102"/>
      <c r="D210" s="102"/>
      <c r="E210" s="105"/>
      <c r="F210" s="19" t="s">
        <v>61</v>
      </c>
      <c r="G210" s="20">
        <f t="shared" si="93"/>
        <v>1710000</v>
      </c>
      <c r="H210" s="20">
        <f t="shared" si="93"/>
        <v>0</v>
      </c>
      <c r="I210" s="20">
        <f t="shared" si="93"/>
        <v>0</v>
      </c>
      <c r="J210" s="20">
        <f t="shared" si="93"/>
        <v>1710000</v>
      </c>
      <c r="K210" s="20">
        <f t="shared" si="93"/>
        <v>0</v>
      </c>
      <c r="L210" s="20">
        <f t="shared" si="93"/>
        <v>0</v>
      </c>
      <c r="M210" s="20">
        <f t="shared" si="93"/>
        <v>0</v>
      </c>
      <c r="N210" s="20">
        <f t="shared" si="93"/>
        <v>0</v>
      </c>
      <c r="O210" s="102"/>
      <c r="P210" s="102"/>
      <c r="Q210" s="102"/>
      <c r="R210" s="102"/>
      <c r="S210" s="102"/>
      <c r="T210" s="102"/>
      <c r="U210" s="102"/>
      <c r="V210" s="102"/>
      <c r="W210" s="102"/>
      <c r="X210" s="102"/>
    </row>
    <row r="211" spans="1:24" s="7" customFormat="1" ht="14.45" customHeight="1">
      <c r="A211" s="100">
        <v>63</v>
      </c>
      <c r="B211" s="103" t="s">
        <v>13</v>
      </c>
      <c r="C211" s="100">
        <v>2020</v>
      </c>
      <c r="D211" s="100">
        <v>2026</v>
      </c>
      <c r="E211" s="103" t="s">
        <v>26</v>
      </c>
      <c r="F211" s="19" t="s">
        <v>49</v>
      </c>
      <c r="G211" s="20">
        <f>SUM(G212:G213)</f>
        <v>200000</v>
      </c>
      <c r="H211" s="20">
        <f t="shared" ref="H211:M211" si="94">SUM(H212:H213)</f>
        <v>0</v>
      </c>
      <c r="I211" s="20">
        <f t="shared" si="94"/>
        <v>0</v>
      </c>
      <c r="J211" s="20">
        <f t="shared" si="94"/>
        <v>0</v>
      </c>
      <c r="K211" s="20">
        <f t="shared" si="94"/>
        <v>0</v>
      </c>
      <c r="L211" s="20">
        <f t="shared" si="94"/>
        <v>0</v>
      </c>
      <c r="M211" s="20">
        <f t="shared" si="94"/>
        <v>100000</v>
      </c>
      <c r="N211" s="20">
        <f>SUM(N212:N213)</f>
        <v>100000</v>
      </c>
      <c r="O211" s="100" t="s">
        <v>0</v>
      </c>
      <c r="P211" s="100" t="s">
        <v>73</v>
      </c>
      <c r="Q211" s="100" t="s">
        <v>48</v>
      </c>
      <c r="R211" s="100">
        <v>0</v>
      </c>
      <c r="S211" s="100">
        <v>0</v>
      </c>
      <c r="T211" s="100">
        <v>100</v>
      </c>
      <c r="U211" s="100">
        <v>0</v>
      </c>
      <c r="V211" s="100">
        <v>0</v>
      </c>
      <c r="W211" s="100">
        <v>100</v>
      </c>
      <c r="X211" s="100">
        <v>100</v>
      </c>
    </row>
    <row r="212" spans="1:24" s="7" customFormat="1" ht="45">
      <c r="A212" s="101"/>
      <c r="B212" s="104"/>
      <c r="C212" s="101"/>
      <c r="D212" s="101"/>
      <c r="E212" s="104"/>
      <c r="F212" s="19" t="s">
        <v>60</v>
      </c>
      <c r="G212" s="20">
        <f>SUM(H212:N212)</f>
        <v>200000</v>
      </c>
      <c r="H212" s="77">
        <v>0</v>
      </c>
      <c r="I212" s="77">
        <v>0</v>
      </c>
      <c r="J212" s="77">
        <v>0</v>
      </c>
      <c r="K212" s="20">
        <v>0</v>
      </c>
      <c r="L212" s="20">
        <v>0</v>
      </c>
      <c r="M212" s="20">
        <v>100000</v>
      </c>
      <c r="N212" s="20">
        <v>100000</v>
      </c>
      <c r="O212" s="101"/>
      <c r="P212" s="101"/>
      <c r="Q212" s="101"/>
      <c r="R212" s="101"/>
      <c r="S212" s="101"/>
      <c r="T212" s="101"/>
      <c r="U212" s="101"/>
      <c r="V212" s="101"/>
      <c r="W212" s="101"/>
      <c r="X212" s="101"/>
    </row>
    <row r="213" spans="1:24" s="7" customFormat="1" ht="33.75">
      <c r="A213" s="102"/>
      <c r="B213" s="105"/>
      <c r="C213" s="102"/>
      <c r="D213" s="102"/>
      <c r="E213" s="105"/>
      <c r="F213" s="19" t="s">
        <v>61</v>
      </c>
      <c r="G213" s="20">
        <v>0</v>
      </c>
      <c r="H213" s="20">
        <v>0</v>
      </c>
      <c r="I213" s="20">
        <v>0</v>
      </c>
      <c r="J213" s="20">
        <v>0</v>
      </c>
      <c r="K213" s="20">
        <v>0</v>
      </c>
      <c r="L213" s="20">
        <v>0</v>
      </c>
      <c r="M213" s="20">
        <v>0</v>
      </c>
      <c r="N213" s="20">
        <v>0</v>
      </c>
      <c r="O213" s="102"/>
      <c r="P213" s="102"/>
      <c r="Q213" s="102"/>
      <c r="R213" s="102"/>
      <c r="S213" s="102"/>
      <c r="T213" s="102"/>
      <c r="U213" s="102"/>
      <c r="V213" s="102"/>
      <c r="W213" s="102"/>
      <c r="X213" s="102"/>
    </row>
    <row r="214" spans="1:24" s="7" customFormat="1" ht="30" customHeight="1">
      <c r="A214" s="100">
        <v>64</v>
      </c>
      <c r="B214" s="103" t="s">
        <v>14</v>
      </c>
      <c r="C214" s="100">
        <v>2020</v>
      </c>
      <c r="D214" s="100">
        <v>2026</v>
      </c>
      <c r="E214" s="103" t="s">
        <v>26</v>
      </c>
      <c r="F214" s="19" t="s">
        <v>49</v>
      </c>
      <c r="G214" s="20">
        <f>SUM(G215:G216)</f>
        <v>200000</v>
      </c>
      <c r="H214" s="20">
        <f t="shared" ref="H214:N214" si="95">SUM(H215:H216)</f>
        <v>0</v>
      </c>
      <c r="I214" s="20">
        <f t="shared" si="95"/>
        <v>0</v>
      </c>
      <c r="J214" s="20">
        <f t="shared" si="95"/>
        <v>0</v>
      </c>
      <c r="K214" s="20">
        <f t="shared" si="95"/>
        <v>0</v>
      </c>
      <c r="L214" s="20">
        <f t="shared" si="95"/>
        <v>0</v>
      </c>
      <c r="M214" s="20">
        <f t="shared" si="95"/>
        <v>100000</v>
      </c>
      <c r="N214" s="20">
        <f t="shared" si="95"/>
        <v>100000</v>
      </c>
      <c r="O214" s="100" t="s">
        <v>87</v>
      </c>
      <c r="P214" s="100" t="s">
        <v>88</v>
      </c>
      <c r="Q214" s="100">
        <f>SUM(R214:X214)</f>
        <v>2</v>
      </c>
      <c r="R214" s="100">
        <v>0</v>
      </c>
      <c r="S214" s="277">
        <v>2</v>
      </c>
      <c r="T214" s="277">
        <v>0</v>
      </c>
      <c r="U214" s="100">
        <v>0</v>
      </c>
      <c r="V214" s="100">
        <v>0</v>
      </c>
      <c r="W214" s="100">
        <v>0</v>
      </c>
      <c r="X214" s="100">
        <v>0</v>
      </c>
    </row>
    <row r="215" spans="1:24" s="7" customFormat="1" ht="45">
      <c r="A215" s="101"/>
      <c r="B215" s="104"/>
      <c r="C215" s="101"/>
      <c r="D215" s="101"/>
      <c r="E215" s="104"/>
      <c r="F215" s="19" t="s">
        <v>60</v>
      </c>
      <c r="G215" s="20">
        <f>SUM(H215:N215)</f>
        <v>200000</v>
      </c>
      <c r="H215" s="77">
        <v>0</v>
      </c>
      <c r="I215" s="77">
        <v>0</v>
      </c>
      <c r="J215" s="20">
        <v>0</v>
      </c>
      <c r="K215" s="20">
        <v>0</v>
      </c>
      <c r="L215" s="20">
        <v>0</v>
      </c>
      <c r="M215" s="20">
        <v>100000</v>
      </c>
      <c r="N215" s="20">
        <v>100000</v>
      </c>
      <c r="O215" s="101"/>
      <c r="P215" s="101"/>
      <c r="Q215" s="101"/>
      <c r="R215" s="101"/>
      <c r="S215" s="278"/>
      <c r="T215" s="278"/>
      <c r="U215" s="101"/>
      <c r="V215" s="101"/>
      <c r="W215" s="101"/>
      <c r="X215" s="101"/>
    </row>
    <row r="216" spans="1:24" s="7" customFormat="1" ht="33.75">
      <c r="A216" s="102"/>
      <c r="B216" s="105"/>
      <c r="C216" s="102"/>
      <c r="D216" s="102"/>
      <c r="E216" s="105"/>
      <c r="F216" s="19" t="s">
        <v>61</v>
      </c>
      <c r="G216" s="20">
        <f>SUM(H216:N216)</f>
        <v>0</v>
      </c>
      <c r="H216" s="20">
        <v>0</v>
      </c>
      <c r="I216" s="20">
        <v>0</v>
      </c>
      <c r="J216" s="20">
        <v>0</v>
      </c>
      <c r="K216" s="20">
        <v>0</v>
      </c>
      <c r="L216" s="20">
        <v>0</v>
      </c>
      <c r="M216" s="20">
        <v>0</v>
      </c>
      <c r="N216" s="20">
        <v>0</v>
      </c>
      <c r="O216" s="102"/>
      <c r="P216" s="102"/>
      <c r="Q216" s="102"/>
      <c r="R216" s="102"/>
      <c r="S216" s="279"/>
      <c r="T216" s="279"/>
      <c r="U216" s="102"/>
      <c r="V216" s="102"/>
      <c r="W216" s="102"/>
      <c r="X216" s="102"/>
    </row>
    <row r="217" spans="1:24" s="7" customFormat="1" ht="14.45" customHeight="1">
      <c r="A217" s="100">
        <v>65</v>
      </c>
      <c r="B217" s="103" t="s">
        <v>15</v>
      </c>
      <c r="C217" s="100">
        <v>2020</v>
      </c>
      <c r="D217" s="100">
        <v>2026</v>
      </c>
      <c r="E217" s="103" t="s">
        <v>26</v>
      </c>
      <c r="F217" s="19" t="s">
        <v>49</v>
      </c>
      <c r="G217" s="20">
        <f>SUM(G218:G219)</f>
        <v>0</v>
      </c>
      <c r="H217" s="20">
        <f t="shared" ref="H217:N217" si="96">SUM(H218:H219)</f>
        <v>0</v>
      </c>
      <c r="I217" s="20">
        <f t="shared" si="96"/>
        <v>0</v>
      </c>
      <c r="J217" s="20">
        <f t="shared" si="96"/>
        <v>0</v>
      </c>
      <c r="K217" s="20">
        <f t="shared" si="96"/>
        <v>0</v>
      </c>
      <c r="L217" s="20">
        <f t="shared" si="96"/>
        <v>0</v>
      </c>
      <c r="M217" s="20">
        <f t="shared" si="96"/>
        <v>0</v>
      </c>
      <c r="N217" s="20">
        <f t="shared" si="96"/>
        <v>0</v>
      </c>
      <c r="O217" s="100" t="s">
        <v>1</v>
      </c>
      <c r="P217" s="100" t="s">
        <v>88</v>
      </c>
      <c r="Q217" s="100">
        <f>SUM(R217:X217)</f>
        <v>0</v>
      </c>
      <c r="R217" s="100">
        <v>0</v>
      </c>
      <c r="S217" s="100">
        <v>0</v>
      </c>
      <c r="T217" s="100">
        <v>0</v>
      </c>
      <c r="U217" s="100">
        <v>0</v>
      </c>
      <c r="V217" s="100">
        <v>0</v>
      </c>
      <c r="W217" s="100">
        <v>0</v>
      </c>
      <c r="X217" s="100">
        <v>0</v>
      </c>
    </row>
    <row r="218" spans="1:24" s="7" customFormat="1" ht="45">
      <c r="A218" s="101"/>
      <c r="B218" s="104"/>
      <c r="C218" s="101"/>
      <c r="D218" s="101"/>
      <c r="E218" s="104"/>
      <c r="F218" s="19" t="s">
        <v>60</v>
      </c>
      <c r="G218" s="20">
        <f>SUM(H218:N218)</f>
        <v>0</v>
      </c>
      <c r="H218" s="20">
        <v>0</v>
      </c>
      <c r="I218" s="20">
        <v>0</v>
      </c>
      <c r="J218" s="20">
        <v>0</v>
      </c>
      <c r="K218" s="20">
        <v>0</v>
      </c>
      <c r="L218" s="20">
        <v>0</v>
      </c>
      <c r="M218" s="20">
        <v>0</v>
      </c>
      <c r="N218" s="20">
        <v>0</v>
      </c>
      <c r="O218" s="101"/>
      <c r="P218" s="101"/>
      <c r="Q218" s="101"/>
      <c r="R218" s="101"/>
      <c r="S218" s="101"/>
      <c r="T218" s="101"/>
      <c r="U218" s="101"/>
      <c r="V218" s="101"/>
      <c r="W218" s="101"/>
      <c r="X218" s="101"/>
    </row>
    <row r="219" spans="1:24" s="7" customFormat="1" ht="33.75">
      <c r="A219" s="102"/>
      <c r="B219" s="105"/>
      <c r="C219" s="102"/>
      <c r="D219" s="102"/>
      <c r="E219" s="105"/>
      <c r="F219" s="19" t="s">
        <v>61</v>
      </c>
      <c r="G219" s="20">
        <f>SUM(H219:N219)</f>
        <v>0</v>
      </c>
      <c r="H219" s="20">
        <v>0</v>
      </c>
      <c r="I219" s="20">
        <v>0</v>
      </c>
      <c r="J219" s="20">
        <v>0</v>
      </c>
      <c r="K219" s="20">
        <v>0</v>
      </c>
      <c r="L219" s="20">
        <v>0</v>
      </c>
      <c r="M219" s="20">
        <v>0</v>
      </c>
      <c r="N219" s="20">
        <v>0</v>
      </c>
      <c r="O219" s="102"/>
      <c r="P219" s="102"/>
      <c r="Q219" s="102"/>
      <c r="R219" s="102"/>
      <c r="S219" s="102"/>
      <c r="T219" s="102"/>
      <c r="U219" s="102"/>
      <c r="V219" s="102"/>
      <c r="W219" s="102"/>
      <c r="X219" s="102"/>
    </row>
    <row r="220" spans="1:24" s="7" customFormat="1" ht="14.45" customHeight="1">
      <c r="A220" s="100">
        <v>66</v>
      </c>
      <c r="B220" s="103" t="s">
        <v>16</v>
      </c>
      <c r="C220" s="100">
        <v>2020</v>
      </c>
      <c r="D220" s="100">
        <v>2026</v>
      </c>
      <c r="E220" s="103" t="s">
        <v>26</v>
      </c>
      <c r="F220" s="19" t="s">
        <v>49</v>
      </c>
      <c r="G220" s="20">
        <f>SUM(G221:G222)</f>
        <v>625000</v>
      </c>
      <c r="H220" s="20">
        <f t="shared" ref="H220:N220" si="97">SUM(H221:H222)</f>
        <v>0</v>
      </c>
      <c r="I220" s="20">
        <f t="shared" si="97"/>
        <v>0</v>
      </c>
      <c r="J220" s="20">
        <f t="shared" si="97"/>
        <v>225000</v>
      </c>
      <c r="K220" s="20">
        <f t="shared" si="97"/>
        <v>100000</v>
      </c>
      <c r="L220" s="20">
        <f t="shared" si="97"/>
        <v>100000</v>
      </c>
      <c r="M220" s="20">
        <f t="shared" si="97"/>
        <v>100000</v>
      </c>
      <c r="N220" s="20">
        <f t="shared" si="97"/>
        <v>100000</v>
      </c>
      <c r="O220" s="100" t="s">
        <v>1</v>
      </c>
      <c r="P220" s="171" t="s">
        <v>88</v>
      </c>
      <c r="Q220" s="373">
        <f>SUM(R220:X220)</f>
        <v>7</v>
      </c>
      <c r="R220" s="373">
        <v>0</v>
      </c>
      <c r="S220" s="171">
        <v>2</v>
      </c>
      <c r="T220" s="171">
        <v>1</v>
      </c>
      <c r="U220" s="171">
        <v>1</v>
      </c>
      <c r="V220" s="171">
        <v>1</v>
      </c>
      <c r="W220" s="171">
        <v>1</v>
      </c>
      <c r="X220" s="171">
        <v>1</v>
      </c>
    </row>
    <row r="221" spans="1:24" s="7" customFormat="1" ht="45">
      <c r="A221" s="101"/>
      <c r="B221" s="104"/>
      <c r="C221" s="101"/>
      <c r="D221" s="101"/>
      <c r="E221" s="104"/>
      <c r="F221" s="19" t="s">
        <v>60</v>
      </c>
      <c r="G221" s="20">
        <f>SUM(H221:N221)</f>
        <v>625000</v>
      </c>
      <c r="H221" s="22">
        <v>0</v>
      </c>
      <c r="I221" s="77">
        <v>0</v>
      </c>
      <c r="J221" s="20">
        <v>225000</v>
      </c>
      <c r="K221" s="20">
        <v>100000</v>
      </c>
      <c r="L221" s="20">
        <v>100000</v>
      </c>
      <c r="M221" s="20">
        <v>100000</v>
      </c>
      <c r="N221" s="20">
        <v>100000</v>
      </c>
      <c r="O221" s="101"/>
      <c r="P221" s="172"/>
      <c r="Q221" s="374"/>
      <c r="R221" s="374"/>
      <c r="S221" s="172"/>
      <c r="T221" s="172"/>
      <c r="U221" s="172"/>
      <c r="V221" s="172"/>
      <c r="W221" s="172"/>
      <c r="X221" s="172"/>
    </row>
    <row r="222" spans="1:24" s="7" customFormat="1" ht="33.75">
      <c r="A222" s="102"/>
      <c r="B222" s="105"/>
      <c r="C222" s="102"/>
      <c r="D222" s="102"/>
      <c r="E222" s="105"/>
      <c r="F222" s="19" t="s">
        <v>61</v>
      </c>
      <c r="G222" s="20">
        <f>SUM(H222:N222)</f>
        <v>0</v>
      </c>
      <c r="H222" s="20">
        <v>0</v>
      </c>
      <c r="I222" s="20">
        <v>0</v>
      </c>
      <c r="J222" s="20">
        <v>0</v>
      </c>
      <c r="K222" s="20">
        <v>0</v>
      </c>
      <c r="L222" s="20">
        <v>0</v>
      </c>
      <c r="M222" s="20">
        <v>0</v>
      </c>
      <c r="N222" s="20">
        <v>0</v>
      </c>
      <c r="O222" s="102"/>
      <c r="P222" s="173"/>
      <c r="Q222" s="375"/>
      <c r="R222" s="375"/>
      <c r="S222" s="173"/>
      <c r="T222" s="173"/>
      <c r="U222" s="173"/>
      <c r="V222" s="173"/>
      <c r="W222" s="173"/>
      <c r="X222" s="173"/>
    </row>
    <row r="223" spans="1:24" s="7" customFormat="1" ht="14.45" customHeight="1">
      <c r="A223" s="100">
        <v>67</v>
      </c>
      <c r="B223" s="103" t="s">
        <v>17</v>
      </c>
      <c r="C223" s="100">
        <v>2020</v>
      </c>
      <c r="D223" s="100">
        <v>2026</v>
      </c>
      <c r="E223" s="103" t="s">
        <v>26</v>
      </c>
      <c r="F223" s="19" t="s">
        <v>49</v>
      </c>
      <c r="G223" s="20">
        <f>SUM(G224:G225)</f>
        <v>2600000</v>
      </c>
      <c r="H223" s="20">
        <f t="shared" ref="H223" si="98">SUM(H224:H225)</f>
        <v>300000</v>
      </c>
      <c r="I223" s="20">
        <f>I224+I225</f>
        <v>0</v>
      </c>
      <c r="J223" s="20">
        <f t="shared" ref="J223:N223" si="99">J224+J225</f>
        <v>1900000</v>
      </c>
      <c r="K223" s="20">
        <f t="shared" si="99"/>
        <v>200000</v>
      </c>
      <c r="L223" s="20">
        <f t="shared" si="99"/>
        <v>200000</v>
      </c>
      <c r="M223" s="20">
        <f t="shared" si="99"/>
        <v>0</v>
      </c>
      <c r="N223" s="20">
        <f t="shared" si="99"/>
        <v>0</v>
      </c>
      <c r="O223" s="100" t="s">
        <v>344</v>
      </c>
      <c r="P223" s="171" t="s">
        <v>88</v>
      </c>
      <c r="Q223" s="171">
        <v>2</v>
      </c>
      <c r="R223" s="171" t="s">
        <v>48</v>
      </c>
      <c r="S223" s="171">
        <v>0</v>
      </c>
      <c r="T223" s="171">
        <v>1</v>
      </c>
      <c r="U223" s="171">
        <v>0</v>
      </c>
      <c r="V223" s="171">
        <v>1</v>
      </c>
      <c r="W223" s="171">
        <v>0</v>
      </c>
      <c r="X223" s="171">
        <v>0</v>
      </c>
    </row>
    <row r="224" spans="1:24" s="7" customFormat="1" ht="45">
      <c r="A224" s="101"/>
      <c r="B224" s="104"/>
      <c r="C224" s="101"/>
      <c r="D224" s="101"/>
      <c r="E224" s="104"/>
      <c r="F224" s="19" t="s">
        <v>60</v>
      </c>
      <c r="G224" s="20">
        <f>SUM(H224:N224)</f>
        <v>890000</v>
      </c>
      <c r="H224" s="22">
        <v>300000</v>
      </c>
      <c r="I224" s="77">
        <v>0</v>
      </c>
      <c r="J224" s="77">
        <v>190000</v>
      </c>
      <c r="K224" s="77">
        <v>200000</v>
      </c>
      <c r="L224" s="77">
        <v>200000</v>
      </c>
      <c r="M224" s="77">
        <v>0</v>
      </c>
      <c r="N224" s="77">
        <v>0</v>
      </c>
      <c r="O224" s="101"/>
      <c r="P224" s="172"/>
      <c r="Q224" s="172"/>
      <c r="R224" s="172"/>
      <c r="S224" s="172"/>
      <c r="T224" s="172"/>
      <c r="U224" s="172"/>
      <c r="V224" s="172"/>
      <c r="W224" s="172"/>
      <c r="X224" s="172"/>
    </row>
    <row r="225" spans="1:24" s="7" customFormat="1" ht="33.75">
      <c r="A225" s="102"/>
      <c r="B225" s="105"/>
      <c r="C225" s="102"/>
      <c r="D225" s="102"/>
      <c r="E225" s="105"/>
      <c r="F225" s="19" t="s">
        <v>61</v>
      </c>
      <c r="G225" s="20">
        <f>SUM(H225:N225)</f>
        <v>1710000</v>
      </c>
      <c r="H225" s="20">
        <v>0</v>
      </c>
      <c r="I225" s="20">
        <v>0</v>
      </c>
      <c r="J225" s="20">
        <v>1710000</v>
      </c>
      <c r="K225" s="20">
        <v>0</v>
      </c>
      <c r="L225" s="20">
        <v>0</v>
      </c>
      <c r="M225" s="20">
        <v>0</v>
      </c>
      <c r="N225" s="20">
        <v>0</v>
      </c>
      <c r="O225" s="102"/>
      <c r="P225" s="173"/>
      <c r="Q225" s="173"/>
      <c r="R225" s="173"/>
      <c r="S225" s="173"/>
      <c r="T225" s="173"/>
      <c r="U225" s="173"/>
      <c r="V225" s="173"/>
      <c r="W225" s="173"/>
      <c r="X225" s="173"/>
    </row>
    <row r="226" spans="1:24" s="7" customFormat="1" ht="14.45" customHeight="1">
      <c r="A226" s="100">
        <v>68</v>
      </c>
      <c r="B226" s="103" t="s">
        <v>18</v>
      </c>
      <c r="C226" s="100">
        <v>2020</v>
      </c>
      <c r="D226" s="100">
        <v>2026</v>
      </c>
      <c r="E226" s="103" t="s">
        <v>26</v>
      </c>
      <c r="F226" s="19" t="s">
        <v>49</v>
      </c>
      <c r="G226" s="20">
        <f>SUM(G227:G228)</f>
        <v>400000</v>
      </c>
      <c r="H226" s="20">
        <f t="shared" ref="H226:N226" si="100">SUM(H227:H228)</f>
        <v>0</v>
      </c>
      <c r="I226" s="20">
        <f t="shared" si="100"/>
        <v>0</v>
      </c>
      <c r="J226" s="20">
        <f t="shared" si="100"/>
        <v>0</v>
      </c>
      <c r="K226" s="20">
        <f t="shared" si="100"/>
        <v>100000</v>
      </c>
      <c r="L226" s="20">
        <f t="shared" si="100"/>
        <v>100000</v>
      </c>
      <c r="M226" s="20">
        <f t="shared" si="100"/>
        <v>100000</v>
      </c>
      <c r="N226" s="20">
        <f t="shared" si="100"/>
        <v>100000</v>
      </c>
      <c r="O226" s="100" t="s">
        <v>2</v>
      </c>
      <c r="P226" s="171" t="s">
        <v>73</v>
      </c>
      <c r="Q226" s="171" t="s">
        <v>48</v>
      </c>
      <c r="R226" s="171">
        <v>0</v>
      </c>
      <c r="S226" s="171">
        <v>40</v>
      </c>
      <c r="T226" s="171">
        <v>60</v>
      </c>
      <c r="U226" s="171">
        <v>80</v>
      </c>
      <c r="V226" s="171">
        <v>100</v>
      </c>
      <c r="W226" s="171">
        <v>100</v>
      </c>
      <c r="X226" s="171">
        <v>100</v>
      </c>
    </row>
    <row r="227" spans="1:24" s="7" customFormat="1" ht="45">
      <c r="A227" s="101"/>
      <c r="B227" s="104"/>
      <c r="C227" s="101"/>
      <c r="D227" s="101"/>
      <c r="E227" s="104"/>
      <c r="F227" s="19" t="s">
        <v>60</v>
      </c>
      <c r="G227" s="20">
        <f t="shared" ref="G227:G278" si="101">SUM(H227:N227)</f>
        <v>400000</v>
      </c>
      <c r="H227" s="77">
        <v>0</v>
      </c>
      <c r="I227" s="77">
        <v>0</v>
      </c>
      <c r="J227" s="20">
        <v>0</v>
      </c>
      <c r="K227" s="20">
        <v>100000</v>
      </c>
      <c r="L227" s="20">
        <v>100000</v>
      </c>
      <c r="M227" s="20">
        <v>100000</v>
      </c>
      <c r="N227" s="20">
        <v>100000</v>
      </c>
      <c r="O227" s="101"/>
      <c r="P227" s="172"/>
      <c r="Q227" s="172"/>
      <c r="R227" s="172"/>
      <c r="S227" s="172"/>
      <c r="T227" s="172"/>
      <c r="U227" s="172"/>
      <c r="V227" s="172"/>
      <c r="W227" s="172"/>
      <c r="X227" s="172"/>
    </row>
    <row r="228" spans="1:24" s="7" customFormat="1" ht="33.75">
      <c r="A228" s="102"/>
      <c r="B228" s="105"/>
      <c r="C228" s="102"/>
      <c r="D228" s="102"/>
      <c r="E228" s="105"/>
      <c r="F228" s="19" t="s">
        <v>61</v>
      </c>
      <c r="G228" s="20">
        <f t="shared" si="101"/>
        <v>0</v>
      </c>
      <c r="H228" s="20">
        <v>0</v>
      </c>
      <c r="I228" s="20">
        <v>0</v>
      </c>
      <c r="J228" s="20">
        <v>0</v>
      </c>
      <c r="K228" s="20">
        <v>0</v>
      </c>
      <c r="L228" s="20">
        <v>0</v>
      </c>
      <c r="M228" s="20">
        <v>0</v>
      </c>
      <c r="N228" s="20">
        <v>0</v>
      </c>
      <c r="O228" s="102"/>
      <c r="P228" s="173"/>
      <c r="Q228" s="173"/>
      <c r="R228" s="173"/>
      <c r="S228" s="173"/>
      <c r="T228" s="173"/>
      <c r="U228" s="173"/>
      <c r="V228" s="173"/>
      <c r="W228" s="173"/>
      <c r="X228" s="173"/>
    </row>
    <row r="229" spans="1:24" s="7" customFormat="1" ht="14.45" customHeight="1">
      <c r="A229" s="100">
        <v>69</v>
      </c>
      <c r="B229" s="103" t="s">
        <v>235</v>
      </c>
      <c r="C229" s="100">
        <v>2020</v>
      </c>
      <c r="D229" s="100">
        <v>2026</v>
      </c>
      <c r="E229" s="103" t="s">
        <v>26</v>
      </c>
      <c r="F229" s="19" t="s">
        <v>49</v>
      </c>
      <c r="G229" s="20">
        <f t="shared" si="101"/>
        <v>463503468.69</v>
      </c>
      <c r="H229" s="20">
        <f>H230+H231</f>
        <v>84860678.919999987</v>
      </c>
      <c r="I229" s="20">
        <f t="shared" ref="I229:N229" si="102">I230+I231</f>
        <v>20157200</v>
      </c>
      <c r="J229" s="20">
        <f t="shared" si="102"/>
        <v>143751861.75</v>
      </c>
      <c r="K229" s="20">
        <f t="shared" si="102"/>
        <v>81108420.409999996</v>
      </c>
      <c r="L229" s="20">
        <f t="shared" si="102"/>
        <v>102843129.75</v>
      </c>
      <c r="M229" s="20">
        <f t="shared" si="102"/>
        <v>15391088.93</v>
      </c>
      <c r="N229" s="20">
        <f t="shared" si="102"/>
        <v>15391088.93</v>
      </c>
      <c r="O229" s="100" t="s">
        <v>48</v>
      </c>
      <c r="P229" s="171" t="s">
        <v>48</v>
      </c>
      <c r="Q229" s="171" t="s">
        <v>48</v>
      </c>
      <c r="R229" s="171" t="s">
        <v>48</v>
      </c>
      <c r="S229" s="171" t="s">
        <v>48</v>
      </c>
      <c r="T229" s="171" t="s">
        <v>48</v>
      </c>
      <c r="U229" s="171" t="s">
        <v>48</v>
      </c>
      <c r="V229" s="171" t="s">
        <v>48</v>
      </c>
      <c r="W229" s="171" t="s">
        <v>48</v>
      </c>
      <c r="X229" s="171" t="s">
        <v>48</v>
      </c>
    </row>
    <row r="230" spans="1:24" s="7" customFormat="1" ht="45">
      <c r="A230" s="101"/>
      <c r="B230" s="104"/>
      <c r="C230" s="101"/>
      <c r="D230" s="101"/>
      <c r="E230" s="104"/>
      <c r="F230" s="19" t="s">
        <v>60</v>
      </c>
      <c r="G230" s="20">
        <f t="shared" si="101"/>
        <v>58835082</v>
      </c>
      <c r="H230" s="20">
        <f>H233+H278+H281+H293+H299+H302+H305+H308+H311+H296+H314+H317</f>
        <v>4420340.8499999996</v>
      </c>
      <c r="I230" s="20">
        <f t="shared" ref="I230:N230" si="103">I233+I278+I281+I293+I299+I302+I305+I308+I311+I296+I314+I317</f>
        <v>4028860</v>
      </c>
      <c r="J230" s="20">
        <f t="shared" si="103"/>
        <v>7580232.0300000003</v>
      </c>
      <c r="K230" s="20">
        <f t="shared" si="103"/>
        <v>4897382.33</v>
      </c>
      <c r="L230" s="20">
        <f t="shared" si="103"/>
        <v>12636088.93</v>
      </c>
      <c r="M230" s="20">
        <f t="shared" si="103"/>
        <v>12636088.93</v>
      </c>
      <c r="N230" s="20">
        <f t="shared" si="103"/>
        <v>12636088.93</v>
      </c>
      <c r="O230" s="101"/>
      <c r="P230" s="172"/>
      <c r="Q230" s="172"/>
      <c r="R230" s="172"/>
      <c r="S230" s="172"/>
      <c r="T230" s="172"/>
      <c r="U230" s="172"/>
      <c r="V230" s="172"/>
      <c r="W230" s="172"/>
      <c r="X230" s="172"/>
    </row>
    <row r="231" spans="1:24" s="7" customFormat="1" ht="33.75">
      <c r="A231" s="102"/>
      <c r="B231" s="105"/>
      <c r="C231" s="102"/>
      <c r="D231" s="102"/>
      <c r="E231" s="105"/>
      <c r="F231" s="19" t="s">
        <v>61</v>
      </c>
      <c r="G231" s="20">
        <f t="shared" si="101"/>
        <v>404668386.69</v>
      </c>
      <c r="H231" s="20">
        <f>H234+H279+H282+H294+H300+H303+H306+H309+H312+H297+H315+H318</f>
        <v>80440338.069999993</v>
      </c>
      <c r="I231" s="20">
        <f t="shared" ref="I231:N231" si="104">I234+I279+I282+I294+I300+I303+I306+I309+I312+I297+I315+I318</f>
        <v>16128340</v>
      </c>
      <c r="J231" s="20">
        <f t="shared" si="104"/>
        <v>136171629.72</v>
      </c>
      <c r="K231" s="20">
        <f t="shared" si="104"/>
        <v>76211038.079999998</v>
      </c>
      <c r="L231" s="20">
        <f t="shared" si="104"/>
        <v>90207040.819999993</v>
      </c>
      <c r="M231" s="20">
        <f t="shared" si="104"/>
        <v>2755000</v>
      </c>
      <c r="N231" s="20">
        <f t="shared" si="104"/>
        <v>2755000</v>
      </c>
      <c r="O231" s="102"/>
      <c r="P231" s="173"/>
      <c r="Q231" s="173"/>
      <c r="R231" s="173"/>
      <c r="S231" s="173"/>
      <c r="T231" s="173"/>
      <c r="U231" s="173"/>
      <c r="V231" s="173"/>
      <c r="W231" s="173"/>
      <c r="X231" s="173"/>
    </row>
    <row r="232" spans="1:24" s="7" customFormat="1" ht="23.25" customHeight="1">
      <c r="A232" s="100">
        <v>70</v>
      </c>
      <c r="B232" s="103" t="s">
        <v>19</v>
      </c>
      <c r="C232" s="100">
        <v>2020</v>
      </c>
      <c r="D232" s="100">
        <v>2026</v>
      </c>
      <c r="E232" s="103" t="s">
        <v>26</v>
      </c>
      <c r="F232" s="19" t="s">
        <v>49</v>
      </c>
      <c r="G232" s="20">
        <f t="shared" si="101"/>
        <v>185126293.75</v>
      </c>
      <c r="H232" s="20">
        <f t="shared" ref="H232:N232" si="105">SUM(H233:H234)</f>
        <v>1400000</v>
      </c>
      <c r="I232" s="20">
        <f t="shared" si="105"/>
        <v>0</v>
      </c>
      <c r="J232" s="20">
        <f t="shared" si="105"/>
        <v>4423080.79</v>
      </c>
      <c r="K232" s="20">
        <f t="shared" si="105"/>
        <v>79507328.959999993</v>
      </c>
      <c r="L232" s="20">
        <f t="shared" si="105"/>
        <v>93995884</v>
      </c>
      <c r="M232" s="20">
        <f t="shared" si="105"/>
        <v>2900000</v>
      </c>
      <c r="N232" s="20">
        <f t="shared" si="105"/>
        <v>2900000</v>
      </c>
      <c r="O232" s="100" t="s">
        <v>74</v>
      </c>
      <c r="P232" s="100" t="s">
        <v>73</v>
      </c>
      <c r="Q232" s="100" t="s">
        <v>48</v>
      </c>
      <c r="R232" s="100">
        <v>70.599999999999994</v>
      </c>
      <c r="S232" s="100">
        <v>70.599999999999994</v>
      </c>
      <c r="T232" s="100">
        <v>71.3</v>
      </c>
      <c r="U232" s="100">
        <v>71.599999999999994</v>
      </c>
      <c r="V232" s="100">
        <v>71.7</v>
      </c>
      <c r="W232" s="100">
        <v>71.8</v>
      </c>
      <c r="X232" s="100">
        <v>71.900000000000006</v>
      </c>
    </row>
    <row r="233" spans="1:24" s="7" customFormat="1" ht="45">
      <c r="A233" s="101"/>
      <c r="B233" s="104"/>
      <c r="C233" s="101"/>
      <c r="D233" s="101"/>
      <c r="E233" s="104"/>
      <c r="F233" s="19" t="s">
        <v>60</v>
      </c>
      <c r="G233" s="20">
        <f t="shared" si="101"/>
        <v>8862214.8499999996</v>
      </c>
      <c r="H233" s="20">
        <f>H236</f>
        <v>56000</v>
      </c>
      <c r="I233" s="20">
        <f t="shared" ref="I233:N233" si="106">I236</f>
        <v>0</v>
      </c>
      <c r="J233" s="20">
        <f t="shared" si="106"/>
        <v>1431080.79</v>
      </c>
      <c r="K233" s="20">
        <f t="shared" si="106"/>
        <v>3296290.88</v>
      </c>
      <c r="L233" s="20">
        <f t="shared" si="106"/>
        <v>3788843.18</v>
      </c>
      <c r="M233" s="20">
        <f t="shared" si="106"/>
        <v>145000</v>
      </c>
      <c r="N233" s="20">
        <f t="shared" si="106"/>
        <v>145000</v>
      </c>
      <c r="O233" s="101"/>
      <c r="P233" s="101"/>
      <c r="Q233" s="101"/>
      <c r="R233" s="101"/>
      <c r="S233" s="101"/>
      <c r="T233" s="101"/>
      <c r="U233" s="101"/>
      <c r="V233" s="101"/>
      <c r="W233" s="101"/>
      <c r="X233" s="101"/>
    </row>
    <row r="234" spans="1:24" s="7" customFormat="1" ht="33.75">
      <c r="A234" s="102"/>
      <c r="B234" s="105"/>
      <c r="C234" s="102"/>
      <c r="D234" s="102"/>
      <c r="E234" s="105"/>
      <c r="F234" s="19" t="s">
        <v>61</v>
      </c>
      <c r="G234" s="20">
        <f t="shared" si="101"/>
        <v>176264078.89999998</v>
      </c>
      <c r="H234" s="20">
        <f>H237</f>
        <v>1344000</v>
      </c>
      <c r="I234" s="20">
        <f t="shared" ref="I234:N234" si="107">I237</f>
        <v>0</v>
      </c>
      <c r="J234" s="20">
        <f t="shared" si="107"/>
        <v>2992000</v>
      </c>
      <c r="K234" s="20">
        <f t="shared" si="107"/>
        <v>76211038.079999998</v>
      </c>
      <c r="L234" s="20">
        <f t="shared" si="107"/>
        <v>90207040.819999993</v>
      </c>
      <c r="M234" s="20">
        <f t="shared" si="107"/>
        <v>2755000</v>
      </c>
      <c r="N234" s="20">
        <f t="shared" si="107"/>
        <v>2755000</v>
      </c>
      <c r="O234" s="102"/>
      <c r="P234" s="102"/>
      <c r="Q234" s="102"/>
      <c r="R234" s="102"/>
      <c r="S234" s="102"/>
      <c r="T234" s="102"/>
      <c r="U234" s="102"/>
      <c r="V234" s="102"/>
      <c r="W234" s="102"/>
      <c r="X234" s="102"/>
    </row>
    <row r="235" spans="1:24" s="7" customFormat="1" ht="22.5" customHeight="1">
      <c r="A235" s="100" t="s">
        <v>247</v>
      </c>
      <c r="B235" s="103" t="s">
        <v>248</v>
      </c>
      <c r="C235" s="100">
        <v>2020</v>
      </c>
      <c r="D235" s="100">
        <v>2026</v>
      </c>
      <c r="E235" s="103" t="s">
        <v>26</v>
      </c>
      <c r="F235" s="19" t="s">
        <v>49</v>
      </c>
      <c r="G235" s="20">
        <f t="shared" ref="G235:G237" si="108">SUM(H235:N235)</f>
        <v>185126293.75</v>
      </c>
      <c r="H235" s="20">
        <f t="shared" ref="H235:N235" si="109">SUM(H236:H237)</f>
        <v>1400000</v>
      </c>
      <c r="I235" s="20">
        <f t="shared" si="109"/>
        <v>0</v>
      </c>
      <c r="J235" s="20">
        <f t="shared" si="109"/>
        <v>4423080.79</v>
      </c>
      <c r="K235" s="20">
        <f t="shared" si="109"/>
        <v>79507328.959999993</v>
      </c>
      <c r="L235" s="20">
        <f t="shared" si="109"/>
        <v>93995884</v>
      </c>
      <c r="M235" s="20">
        <f t="shared" si="109"/>
        <v>2900000</v>
      </c>
      <c r="N235" s="20">
        <f t="shared" si="109"/>
        <v>2900000</v>
      </c>
      <c r="O235" s="100" t="s">
        <v>74</v>
      </c>
      <c r="P235" s="100" t="s">
        <v>73</v>
      </c>
      <c r="Q235" s="100" t="s">
        <v>48</v>
      </c>
      <c r="R235" s="100">
        <v>70.599999999999994</v>
      </c>
      <c r="S235" s="100">
        <v>70.599999999999994</v>
      </c>
      <c r="T235" s="100">
        <v>70.3</v>
      </c>
      <c r="U235" s="100">
        <v>70.599999999999994</v>
      </c>
      <c r="V235" s="100">
        <v>71.3</v>
      </c>
      <c r="W235" s="100">
        <v>71.3</v>
      </c>
      <c r="X235" s="100">
        <v>71</v>
      </c>
    </row>
    <row r="236" spans="1:24" s="7" customFormat="1" ht="55.5" customHeight="1">
      <c r="A236" s="101"/>
      <c r="B236" s="104"/>
      <c r="C236" s="101"/>
      <c r="D236" s="101"/>
      <c r="E236" s="104"/>
      <c r="F236" s="19" t="s">
        <v>60</v>
      </c>
      <c r="G236" s="20">
        <f t="shared" si="108"/>
        <v>8862214.8499999996</v>
      </c>
      <c r="H236" s="20">
        <f>H239+H242+H272+H275</f>
        <v>56000</v>
      </c>
      <c r="I236" s="20">
        <f t="shared" ref="I236:N236" si="110">I239+I242+I272+I275</f>
        <v>0</v>
      </c>
      <c r="J236" s="20">
        <f t="shared" si="110"/>
        <v>1431080.79</v>
      </c>
      <c r="K236" s="20">
        <f>K239+K242+K272+K275</f>
        <v>3296290.88</v>
      </c>
      <c r="L236" s="20">
        <f t="shared" si="110"/>
        <v>3788843.18</v>
      </c>
      <c r="M236" s="20">
        <f t="shared" si="110"/>
        <v>145000</v>
      </c>
      <c r="N236" s="20">
        <f t="shared" si="110"/>
        <v>145000</v>
      </c>
      <c r="O236" s="101"/>
      <c r="P236" s="101"/>
      <c r="Q236" s="101"/>
      <c r="R236" s="101"/>
      <c r="S236" s="101"/>
      <c r="T236" s="101"/>
      <c r="U236" s="101"/>
      <c r="V236" s="101"/>
      <c r="W236" s="101"/>
      <c r="X236" s="101"/>
    </row>
    <row r="237" spans="1:24" s="7" customFormat="1" ht="55.5" customHeight="1">
      <c r="A237" s="102"/>
      <c r="B237" s="105"/>
      <c r="C237" s="102"/>
      <c r="D237" s="102"/>
      <c r="E237" s="105"/>
      <c r="F237" s="19" t="s">
        <v>61</v>
      </c>
      <c r="G237" s="20">
        <f t="shared" si="108"/>
        <v>176264078.89999998</v>
      </c>
      <c r="H237" s="20">
        <f>H240+H243+H273+H276</f>
        <v>1344000</v>
      </c>
      <c r="I237" s="20">
        <f t="shared" ref="I237:N237" si="111">I240+I243+I273+I276</f>
        <v>0</v>
      </c>
      <c r="J237" s="20">
        <f t="shared" si="111"/>
        <v>2992000</v>
      </c>
      <c r="K237" s="20">
        <f t="shared" si="111"/>
        <v>76211038.079999998</v>
      </c>
      <c r="L237" s="20">
        <f t="shared" si="111"/>
        <v>90207040.819999993</v>
      </c>
      <c r="M237" s="20">
        <f t="shared" si="111"/>
        <v>2755000</v>
      </c>
      <c r="N237" s="20">
        <f t="shared" si="111"/>
        <v>2755000</v>
      </c>
      <c r="O237" s="102"/>
      <c r="P237" s="102"/>
      <c r="Q237" s="102"/>
      <c r="R237" s="102"/>
      <c r="S237" s="102"/>
      <c r="T237" s="102"/>
      <c r="U237" s="102"/>
      <c r="V237" s="102"/>
      <c r="W237" s="102"/>
      <c r="X237" s="102"/>
    </row>
    <row r="238" spans="1:24" s="7" customFormat="1" ht="14.45" customHeight="1">
      <c r="A238" s="100">
        <v>71</v>
      </c>
      <c r="B238" s="103" t="s">
        <v>249</v>
      </c>
      <c r="C238" s="100">
        <v>2020</v>
      </c>
      <c r="D238" s="100">
        <v>2026</v>
      </c>
      <c r="E238" s="103" t="s">
        <v>26</v>
      </c>
      <c r="F238" s="19" t="s">
        <v>49</v>
      </c>
      <c r="G238" s="20">
        <f t="shared" si="101"/>
        <v>8743552.5500000007</v>
      </c>
      <c r="H238" s="20">
        <f>SUM(H239:H240)</f>
        <v>0</v>
      </c>
      <c r="I238" s="20">
        <f t="shared" ref="I238:N238" si="112">SUM(I239:I240)</f>
        <v>0</v>
      </c>
      <c r="J238" s="20">
        <f t="shared" si="112"/>
        <v>0</v>
      </c>
      <c r="K238" s="20">
        <f t="shared" si="112"/>
        <v>43552.55</v>
      </c>
      <c r="L238" s="20">
        <f t="shared" si="112"/>
        <v>2900000</v>
      </c>
      <c r="M238" s="20">
        <f t="shared" si="112"/>
        <v>2900000</v>
      </c>
      <c r="N238" s="20">
        <f t="shared" si="112"/>
        <v>2900000</v>
      </c>
      <c r="O238" s="100" t="s">
        <v>74</v>
      </c>
      <c r="P238" s="100" t="s">
        <v>73</v>
      </c>
      <c r="Q238" s="100" t="s">
        <v>48</v>
      </c>
      <c r="R238" s="100">
        <v>70.599999999999994</v>
      </c>
      <c r="S238" s="100">
        <v>70.599999999999994</v>
      </c>
      <c r="T238" s="100">
        <v>70.3</v>
      </c>
      <c r="U238" s="100">
        <v>70.599999999999994</v>
      </c>
      <c r="V238" s="100">
        <v>71.3</v>
      </c>
      <c r="W238" s="100">
        <v>71.3</v>
      </c>
      <c r="X238" s="100">
        <v>71</v>
      </c>
    </row>
    <row r="239" spans="1:24" s="7" customFormat="1" ht="45" customHeight="1">
      <c r="A239" s="101"/>
      <c r="B239" s="104"/>
      <c r="C239" s="101"/>
      <c r="D239" s="101"/>
      <c r="E239" s="104"/>
      <c r="F239" s="19" t="s">
        <v>60</v>
      </c>
      <c r="G239" s="20">
        <f t="shared" si="101"/>
        <v>478552.55</v>
      </c>
      <c r="H239" s="20">
        <v>0</v>
      </c>
      <c r="I239" s="20">
        <v>0</v>
      </c>
      <c r="J239" s="20">
        <v>0</v>
      </c>
      <c r="K239" s="20">
        <v>43552.55</v>
      </c>
      <c r="L239" s="20">
        <v>145000</v>
      </c>
      <c r="M239" s="20">
        <v>145000</v>
      </c>
      <c r="N239" s="20">
        <v>145000</v>
      </c>
      <c r="O239" s="101"/>
      <c r="P239" s="101"/>
      <c r="Q239" s="101"/>
      <c r="R239" s="101"/>
      <c r="S239" s="101"/>
      <c r="T239" s="101"/>
      <c r="U239" s="101"/>
      <c r="V239" s="101"/>
      <c r="W239" s="101"/>
      <c r="X239" s="101"/>
    </row>
    <row r="240" spans="1:24" s="7" customFormat="1" ht="33.75">
      <c r="A240" s="102"/>
      <c r="B240" s="105"/>
      <c r="C240" s="102"/>
      <c r="D240" s="102"/>
      <c r="E240" s="105"/>
      <c r="F240" s="19" t="s">
        <v>61</v>
      </c>
      <c r="G240" s="20">
        <f t="shared" si="101"/>
        <v>8265000</v>
      </c>
      <c r="H240" s="20">
        <v>0</v>
      </c>
      <c r="I240" s="20">
        <v>0</v>
      </c>
      <c r="J240" s="20">
        <v>0</v>
      </c>
      <c r="K240" s="20">
        <v>0</v>
      </c>
      <c r="L240" s="20">
        <v>2755000</v>
      </c>
      <c r="M240" s="20">
        <v>2755000</v>
      </c>
      <c r="N240" s="20">
        <v>2755000</v>
      </c>
      <c r="O240" s="102"/>
      <c r="P240" s="102"/>
      <c r="Q240" s="102"/>
      <c r="R240" s="102"/>
      <c r="S240" s="102"/>
      <c r="T240" s="102"/>
      <c r="U240" s="102"/>
      <c r="V240" s="102"/>
      <c r="W240" s="102"/>
      <c r="X240" s="102"/>
    </row>
    <row r="241" spans="1:24" s="7" customFormat="1" ht="26.25" customHeight="1">
      <c r="A241" s="100">
        <v>72</v>
      </c>
      <c r="B241" s="369" t="s">
        <v>261</v>
      </c>
      <c r="C241" s="100">
        <v>2021</v>
      </c>
      <c r="D241" s="100">
        <v>2024</v>
      </c>
      <c r="E241" s="103" t="s">
        <v>26</v>
      </c>
      <c r="F241" s="19" t="s">
        <v>49</v>
      </c>
      <c r="G241" s="20">
        <f t="shared" ref="G241:G270" si="113">H241+I241+J241+K241+L241+M241+N241</f>
        <v>174982741.19999999</v>
      </c>
      <c r="H241" s="20">
        <f>H242+H243</f>
        <v>0</v>
      </c>
      <c r="I241" s="20">
        <f t="shared" ref="I241:N241" si="114">I242+I243</f>
        <v>0</v>
      </c>
      <c r="J241" s="20">
        <f t="shared" si="114"/>
        <v>4423080.79</v>
      </c>
      <c r="K241" s="20">
        <f t="shared" si="114"/>
        <v>79463776.409999996</v>
      </c>
      <c r="L241" s="20">
        <f t="shared" si="114"/>
        <v>91095884</v>
      </c>
      <c r="M241" s="20">
        <f t="shared" si="114"/>
        <v>0</v>
      </c>
      <c r="N241" s="20">
        <f t="shared" si="114"/>
        <v>0</v>
      </c>
      <c r="O241" s="100" t="s">
        <v>3</v>
      </c>
      <c r="P241" s="100" t="s">
        <v>73</v>
      </c>
      <c r="Q241" s="100" t="s">
        <v>48</v>
      </c>
      <c r="R241" s="100">
        <v>81.5</v>
      </c>
      <c r="S241" s="100">
        <v>83</v>
      </c>
      <c r="T241" s="100">
        <v>85</v>
      </c>
      <c r="U241" s="100">
        <v>85.5</v>
      </c>
      <c r="V241" s="100">
        <v>85.5</v>
      </c>
      <c r="W241" s="100">
        <v>85.5</v>
      </c>
      <c r="X241" s="100">
        <v>85.5</v>
      </c>
    </row>
    <row r="242" spans="1:24" s="7" customFormat="1" ht="45">
      <c r="A242" s="101"/>
      <c r="B242" s="370"/>
      <c r="C242" s="101"/>
      <c r="D242" s="101"/>
      <c r="E242" s="104"/>
      <c r="F242" s="19" t="s">
        <v>60</v>
      </c>
      <c r="G242" s="20">
        <f t="shared" si="113"/>
        <v>8327662.3000000007</v>
      </c>
      <c r="H242" s="20">
        <f>H245+H248+H251+H254+H257+H260+H263+H266+H269</f>
        <v>0</v>
      </c>
      <c r="I242" s="20">
        <f t="shared" ref="I242:N242" si="115">I245+I248+I251+I254+I257+I260+I263+I266+I269</f>
        <v>0</v>
      </c>
      <c r="J242" s="20">
        <v>1431080.79</v>
      </c>
      <c r="K242" s="20">
        <v>3252738.33</v>
      </c>
      <c r="L242" s="20">
        <f t="shared" si="115"/>
        <v>3643843.18</v>
      </c>
      <c r="M242" s="20">
        <f t="shared" si="115"/>
        <v>0</v>
      </c>
      <c r="N242" s="20">
        <f t="shared" si="115"/>
        <v>0</v>
      </c>
      <c r="O242" s="101"/>
      <c r="P242" s="101"/>
      <c r="Q242" s="101"/>
      <c r="R242" s="101"/>
      <c r="S242" s="101"/>
      <c r="T242" s="101"/>
      <c r="U242" s="101"/>
      <c r="V242" s="101"/>
      <c r="W242" s="101"/>
      <c r="X242" s="101"/>
    </row>
    <row r="243" spans="1:24" s="7" customFormat="1" ht="33.75">
      <c r="A243" s="102"/>
      <c r="B243" s="371"/>
      <c r="C243" s="102"/>
      <c r="D243" s="102"/>
      <c r="E243" s="105"/>
      <c r="F243" s="19" t="s">
        <v>61</v>
      </c>
      <c r="G243" s="20">
        <f t="shared" si="113"/>
        <v>166655078.89999998</v>
      </c>
      <c r="H243" s="20">
        <f>H246+H249+H252+H255+H258+H261+H264+H267+H270</f>
        <v>0</v>
      </c>
      <c r="I243" s="20">
        <f t="shared" ref="I243:N243" si="116">I246+I249+I252+I255+I258+I261+I264+I267+I270</f>
        <v>0</v>
      </c>
      <c r="J243" s="20">
        <f t="shared" si="116"/>
        <v>2992000</v>
      </c>
      <c r="K243" s="20">
        <v>76211038.079999998</v>
      </c>
      <c r="L243" s="20">
        <f t="shared" si="116"/>
        <v>87452040.819999993</v>
      </c>
      <c r="M243" s="20">
        <f t="shared" si="116"/>
        <v>0</v>
      </c>
      <c r="N243" s="20">
        <f t="shared" si="116"/>
        <v>0</v>
      </c>
      <c r="O243" s="102"/>
      <c r="P243" s="102"/>
      <c r="Q243" s="102"/>
      <c r="R243" s="102"/>
      <c r="S243" s="102"/>
      <c r="T243" s="102"/>
      <c r="U243" s="102"/>
      <c r="V243" s="102"/>
      <c r="W243" s="102"/>
      <c r="X243" s="102"/>
    </row>
    <row r="244" spans="1:24" s="7" customFormat="1" ht="22.5">
      <c r="A244" s="106" t="s">
        <v>300</v>
      </c>
      <c r="B244" s="109" t="s">
        <v>306</v>
      </c>
      <c r="C244" s="106">
        <v>2021</v>
      </c>
      <c r="D244" s="106">
        <v>2022</v>
      </c>
      <c r="E244" s="109" t="s">
        <v>26</v>
      </c>
      <c r="F244" s="91" t="s">
        <v>49</v>
      </c>
      <c r="G244" s="92">
        <f t="shared" si="113"/>
        <v>4125000</v>
      </c>
      <c r="H244" s="92">
        <f>H245+H246</f>
        <v>0</v>
      </c>
      <c r="I244" s="92">
        <f t="shared" ref="I244:N244" si="117">I245+I246</f>
        <v>0</v>
      </c>
      <c r="J244" s="92">
        <f t="shared" si="117"/>
        <v>4125000</v>
      </c>
      <c r="K244" s="92">
        <f t="shared" si="117"/>
        <v>0</v>
      </c>
      <c r="L244" s="92">
        <f t="shared" si="117"/>
        <v>0</v>
      </c>
      <c r="M244" s="92">
        <f t="shared" si="117"/>
        <v>0</v>
      </c>
      <c r="N244" s="92">
        <f t="shared" si="117"/>
        <v>0</v>
      </c>
      <c r="O244" s="368" t="s">
        <v>48</v>
      </c>
      <c r="P244" s="368" t="s">
        <v>48</v>
      </c>
      <c r="Q244" s="106" t="s">
        <v>48</v>
      </c>
      <c r="R244" s="106" t="s">
        <v>48</v>
      </c>
      <c r="S244" s="106" t="s">
        <v>48</v>
      </c>
      <c r="T244" s="106" t="s">
        <v>48</v>
      </c>
      <c r="U244" s="106" t="s">
        <v>48</v>
      </c>
      <c r="V244" s="106" t="s">
        <v>48</v>
      </c>
      <c r="W244" s="106" t="s">
        <v>48</v>
      </c>
      <c r="X244" s="106" t="s">
        <v>48</v>
      </c>
    </row>
    <row r="245" spans="1:24" s="7" customFormat="1" ht="45">
      <c r="A245" s="107"/>
      <c r="B245" s="110"/>
      <c r="C245" s="107"/>
      <c r="D245" s="107"/>
      <c r="E245" s="110"/>
      <c r="F245" s="91" t="s">
        <v>60</v>
      </c>
      <c r="G245" s="92">
        <f t="shared" si="113"/>
        <v>1133000</v>
      </c>
      <c r="H245" s="92">
        <v>0</v>
      </c>
      <c r="I245" s="92">
        <v>0</v>
      </c>
      <c r="J245" s="92">
        <v>1133000</v>
      </c>
      <c r="K245" s="92">
        <v>0</v>
      </c>
      <c r="L245" s="92">
        <v>0</v>
      </c>
      <c r="M245" s="92">
        <v>0</v>
      </c>
      <c r="N245" s="92">
        <v>0</v>
      </c>
      <c r="O245" s="368"/>
      <c r="P245" s="368"/>
      <c r="Q245" s="107"/>
      <c r="R245" s="107"/>
      <c r="S245" s="107"/>
      <c r="T245" s="107"/>
      <c r="U245" s="107"/>
      <c r="V245" s="107"/>
      <c r="W245" s="107"/>
      <c r="X245" s="107"/>
    </row>
    <row r="246" spans="1:24" s="7" customFormat="1" ht="33.75">
      <c r="A246" s="108"/>
      <c r="B246" s="111"/>
      <c r="C246" s="108"/>
      <c r="D246" s="108"/>
      <c r="E246" s="111"/>
      <c r="F246" s="91" t="s">
        <v>61</v>
      </c>
      <c r="G246" s="92">
        <f t="shared" si="113"/>
        <v>2992000</v>
      </c>
      <c r="H246" s="92">
        <v>0</v>
      </c>
      <c r="I246" s="92">
        <v>0</v>
      </c>
      <c r="J246" s="92">
        <v>2992000</v>
      </c>
      <c r="K246" s="92">
        <v>0</v>
      </c>
      <c r="L246" s="92">
        <v>0</v>
      </c>
      <c r="M246" s="92">
        <v>0</v>
      </c>
      <c r="N246" s="92">
        <v>0</v>
      </c>
      <c r="O246" s="368"/>
      <c r="P246" s="368"/>
      <c r="Q246" s="108"/>
      <c r="R246" s="108"/>
      <c r="S246" s="108"/>
      <c r="T246" s="108"/>
      <c r="U246" s="108"/>
      <c r="V246" s="108"/>
      <c r="W246" s="108"/>
      <c r="X246" s="108"/>
    </row>
    <row r="247" spans="1:24" s="7" customFormat="1" ht="22.5">
      <c r="A247" s="106" t="s">
        <v>301</v>
      </c>
      <c r="B247" s="109" t="s">
        <v>307</v>
      </c>
      <c r="C247" s="106">
        <v>2022</v>
      </c>
      <c r="D247" s="106">
        <v>2022</v>
      </c>
      <c r="E247" s="109" t="s">
        <v>26</v>
      </c>
      <c r="F247" s="91" t="s">
        <v>49</v>
      </c>
      <c r="G247" s="92">
        <f t="shared" si="113"/>
        <v>234853</v>
      </c>
      <c r="H247" s="92">
        <f>SUM(H248:H249)</f>
        <v>0</v>
      </c>
      <c r="I247" s="92">
        <f>SUM(I248:I249)</f>
        <v>0</v>
      </c>
      <c r="J247" s="92">
        <f>SUM(J248:J249)</f>
        <v>234853</v>
      </c>
      <c r="K247" s="92">
        <f>SUM(K248:K249)</f>
        <v>0</v>
      </c>
      <c r="L247" s="92">
        <f t="shared" ref="L247:N247" si="118">SUM(L248:L249)</f>
        <v>0</v>
      </c>
      <c r="M247" s="92">
        <f t="shared" si="118"/>
        <v>0</v>
      </c>
      <c r="N247" s="92">
        <f t="shared" si="118"/>
        <v>0</v>
      </c>
      <c r="O247" s="106" t="s">
        <v>48</v>
      </c>
      <c r="P247" s="106" t="s">
        <v>48</v>
      </c>
      <c r="Q247" s="106" t="s">
        <v>48</v>
      </c>
      <c r="R247" s="106" t="s">
        <v>48</v>
      </c>
      <c r="S247" s="106" t="s">
        <v>48</v>
      </c>
      <c r="T247" s="106" t="s">
        <v>48</v>
      </c>
      <c r="U247" s="106" t="s">
        <v>48</v>
      </c>
      <c r="V247" s="106" t="s">
        <v>48</v>
      </c>
      <c r="W247" s="106" t="s">
        <v>48</v>
      </c>
      <c r="X247" s="106" t="s">
        <v>48</v>
      </c>
    </row>
    <row r="248" spans="1:24" s="7" customFormat="1" ht="45">
      <c r="A248" s="107"/>
      <c r="B248" s="110"/>
      <c r="C248" s="107"/>
      <c r="D248" s="107"/>
      <c r="E248" s="110"/>
      <c r="F248" s="91" t="s">
        <v>60</v>
      </c>
      <c r="G248" s="92">
        <f t="shared" si="113"/>
        <v>234853</v>
      </c>
      <c r="H248" s="92">
        <v>0</v>
      </c>
      <c r="I248" s="92">
        <v>0</v>
      </c>
      <c r="J248" s="92">
        <v>234853</v>
      </c>
      <c r="K248" s="92">
        <v>0</v>
      </c>
      <c r="L248" s="92">
        <v>0</v>
      </c>
      <c r="M248" s="92">
        <v>0</v>
      </c>
      <c r="N248" s="92">
        <v>0</v>
      </c>
      <c r="O248" s="107"/>
      <c r="P248" s="107"/>
      <c r="Q248" s="107"/>
      <c r="R248" s="107"/>
      <c r="S248" s="107"/>
      <c r="T248" s="107"/>
      <c r="U248" s="107"/>
      <c r="V248" s="107"/>
      <c r="W248" s="107"/>
      <c r="X248" s="107"/>
    </row>
    <row r="249" spans="1:24" s="7" customFormat="1" ht="33.75">
      <c r="A249" s="108"/>
      <c r="B249" s="111"/>
      <c r="C249" s="108"/>
      <c r="D249" s="108"/>
      <c r="E249" s="111"/>
      <c r="F249" s="91" t="s">
        <v>61</v>
      </c>
      <c r="G249" s="92">
        <f t="shared" si="113"/>
        <v>0</v>
      </c>
      <c r="H249" s="92">
        <v>0</v>
      </c>
      <c r="I249" s="92">
        <v>0</v>
      </c>
      <c r="J249" s="92">
        <v>0</v>
      </c>
      <c r="K249" s="92">
        <v>0</v>
      </c>
      <c r="L249" s="92">
        <v>0</v>
      </c>
      <c r="M249" s="92">
        <v>0</v>
      </c>
      <c r="N249" s="92">
        <v>0</v>
      </c>
      <c r="O249" s="108"/>
      <c r="P249" s="108"/>
      <c r="Q249" s="108"/>
      <c r="R249" s="108"/>
      <c r="S249" s="108"/>
      <c r="T249" s="108"/>
      <c r="U249" s="108"/>
      <c r="V249" s="108"/>
      <c r="W249" s="108"/>
      <c r="X249" s="108"/>
    </row>
    <row r="250" spans="1:24" s="7" customFormat="1" ht="22.5">
      <c r="A250" s="106" t="s">
        <v>302</v>
      </c>
      <c r="B250" s="109" t="s">
        <v>308</v>
      </c>
      <c r="C250" s="106">
        <v>2022</v>
      </c>
      <c r="D250" s="106">
        <v>2024</v>
      </c>
      <c r="E250" s="109" t="s">
        <v>26</v>
      </c>
      <c r="F250" s="91" t="s">
        <v>49</v>
      </c>
      <c r="G250" s="92">
        <f t="shared" si="113"/>
        <v>140506.20000000001</v>
      </c>
      <c r="H250" s="92">
        <f>SUM(H251:H252)</f>
        <v>0</v>
      </c>
      <c r="I250" s="92">
        <f>SUM(I251:I252)</f>
        <v>0</v>
      </c>
      <c r="J250" s="92">
        <f>SUM(J251:J252)</f>
        <v>63227.79</v>
      </c>
      <c r="K250" s="92">
        <f>SUM(K251:K252)</f>
        <v>77278.41</v>
      </c>
      <c r="L250" s="92">
        <f t="shared" ref="L250:N250" si="119">SUM(L251:L252)</f>
        <v>0</v>
      </c>
      <c r="M250" s="92">
        <f t="shared" si="119"/>
        <v>0</v>
      </c>
      <c r="N250" s="92">
        <f t="shared" si="119"/>
        <v>0</v>
      </c>
      <c r="O250" s="106" t="s">
        <v>48</v>
      </c>
      <c r="P250" s="106" t="s">
        <v>48</v>
      </c>
      <c r="Q250" s="106" t="s">
        <v>48</v>
      </c>
      <c r="R250" s="106" t="s">
        <v>48</v>
      </c>
      <c r="S250" s="106" t="s">
        <v>48</v>
      </c>
      <c r="T250" s="106" t="s">
        <v>48</v>
      </c>
      <c r="U250" s="106" t="s">
        <v>48</v>
      </c>
      <c r="V250" s="106" t="s">
        <v>48</v>
      </c>
      <c r="W250" s="106" t="s">
        <v>48</v>
      </c>
      <c r="X250" s="106" t="s">
        <v>48</v>
      </c>
    </row>
    <row r="251" spans="1:24" s="7" customFormat="1" ht="45">
      <c r="A251" s="107"/>
      <c r="B251" s="110"/>
      <c r="C251" s="107"/>
      <c r="D251" s="107"/>
      <c r="E251" s="110"/>
      <c r="F251" s="91" t="s">
        <v>60</v>
      </c>
      <c r="G251" s="92">
        <f t="shared" si="113"/>
        <v>140506.20000000001</v>
      </c>
      <c r="H251" s="92">
        <v>0</v>
      </c>
      <c r="I251" s="92">
        <v>0</v>
      </c>
      <c r="J251" s="92">
        <v>63227.79</v>
      </c>
      <c r="K251" s="92">
        <v>77278.41</v>
      </c>
      <c r="L251" s="92">
        <v>0</v>
      </c>
      <c r="M251" s="92">
        <v>0</v>
      </c>
      <c r="N251" s="92">
        <v>0</v>
      </c>
      <c r="O251" s="107"/>
      <c r="P251" s="107"/>
      <c r="Q251" s="107"/>
      <c r="R251" s="107"/>
      <c r="S251" s="107"/>
      <c r="T251" s="107"/>
      <c r="U251" s="107"/>
      <c r="V251" s="107"/>
      <c r="W251" s="107"/>
      <c r="X251" s="107"/>
    </row>
    <row r="252" spans="1:24" s="7" customFormat="1" ht="33.75">
      <c r="A252" s="108"/>
      <c r="B252" s="111"/>
      <c r="C252" s="108"/>
      <c r="D252" s="108"/>
      <c r="E252" s="111"/>
      <c r="F252" s="91" t="s">
        <v>61</v>
      </c>
      <c r="G252" s="92">
        <f t="shared" si="113"/>
        <v>0</v>
      </c>
      <c r="H252" s="92">
        <v>0</v>
      </c>
      <c r="I252" s="92">
        <v>0</v>
      </c>
      <c r="J252" s="92">
        <v>0</v>
      </c>
      <c r="K252" s="92">
        <v>0</v>
      </c>
      <c r="L252" s="92">
        <v>0</v>
      </c>
      <c r="M252" s="92">
        <v>0</v>
      </c>
      <c r="N252" s="92">
        <v>0</v>
      </c>
      <c r="O252" s="108"/>
      <c r="P252" s="108"/>
      <c r="Q252" s="108"/>
      <c r="R252" s="108"/>
      <c r="S252" s="108"/>
      <c r="T252" s="108"/>
      <c r="U252" s="108"/>
      <c r="V252" s="108"/>
      <c r="W252" s="108"/>
      <c r="X252" s="108"/>
    </row>
    <row r="253" spans="1:24" s="7" customFormat="1" ht="22.5" customHeight="1">
      <c r="A253" s="106" t="s">
        <v>303</v>
      </c>
      <c r="B253" s="109" t="s">
        <v>309</v>
      </c>
      <c r="C253" s="106">
        <v>2023</v>
      </c>
      <c r="D253" s="106">
        <v>2024</v>
      </c>
      <c r="E253" s="109" t="s">
        <v>26</v>
      </c>
      <c r="F253" s="91" t="s">
        <v>49</v>
      </c>
      <c r="G253" s="92">
        <f t="shared" si="113"/>
        <v>153067390</v>
      </c>
      <c r="H253" s="92">
        <f>SUM(H254:H255)</f>
        <v>0</v>
      </c>
      <c r="I253" s="92">
        <f>SUM(I254:I255)</f>
        <v>0</v>
      </c>
      <c r="J253" s="92">
        <f>SUM(J254:J255)</f>
        <v>0</v>
      </c>
      <c r="K253" s="92">
        <f>SUM(K254:K255)</f>
        <v>63626750</v>
      </c>
      <c r="L253" s="92">
        <f t="shared" ref="L253:N253" si="120">SUM(L254:L255)</f>
        <v>89440640</v>
      </c>
      <c r="M253" s="92">
        <f t="shared" si="120"/>
        <v>0</v>
      </c>
      <c r="N253" s="92">
        <f t="shared" si="120"/>
        <v>0</v>
      </c>
      <c r="O253" s="106" t="s">
        <v>48</v>
      </c>
      <c r="P253" s="106" t="s">
        <v>48</v>
      </c>
      <c r="Q253" s="106" t="s">
        <v>48</v>
      </c>
      <c r="R253" s="106" t="s">
        <v>48</v>
      </c>
      <c r="S253" s="106" t="s">
        <v>48</v>
      </c>
      <c r="T253" s="106" t="s">
        <v>48</v>
      </c>
      <c r="U253" s="106" t="s">
        <v>48</v>
      </c>
      <c r="V253" s="106" t="s">
        <v>48</v>
      </c>
      <c r="W253" s="106" t="s">
        <v>48</v>
      </c>
      <c r="X253" s="106" t="s">
        <v>48</v>
      </c>
    </row>
    <row r="254" spans="1:24" s="7" customFormat="1" ht="45">
      <c r="A254" s="107"/>
      <c r="B254" s="110"/>
      <c r="C254" s="107"/>
      <c r="D254" s="107"/>
      <c r="E254" s="110"/>
      <c r="F254" s="91" t="s">
        <v>60</v>
      </c>
      <c r="G254" s="92">
        <f t="shared" si="113"/>
        <v>6122703.4199999999</v>
      </c>
      <c r="H254" s="92">
        <v>0</v>
      </c>
      <c r="I254" s="92">
        <v>0</v>
      </c>
      <c r="J254" s="92">
        <v>0</v>
      </c>
      <c r="K254" s="92">
        <v>2545070</v>
      </c>
      <c r="L254" s="92">
        <v>3577633.42</v>
      </c>
      <c r="M254" s="92">
        <v>0</v>
      </c>
      <c r="N254" s="92">
        <v>0</v>
      </c>
      <c r="O254" s="107"/>
      <c r="P254" s="107"/>
      <c r="Q254" s="107"/>
      <c r="R254" s="107"/>
      <c r="S254" s="107"/>
      <c r="T254" s="107"/>
      <c r="U254" s="107"/>
      <c r="V254" s="107"/>
      <c r="W254" s="107"/>
      <c r="X254" s="107"/>
    </row>
    <row r="255" spans="1:24" s="7" customFormat="1" ht="33.75">
      <c r="A255" s="108"/>
      <c r="B255" s="111"/>
      <c r="C255" s="108"/>
      <c r="D255" s="108"/>
      <c r="E255" s="111"/>
      <c r="F255" s="91" t="s">
        <v>61</v>
      </c>
      <c r="G255" s="92">
        <f t="shared" si="113"/>
        <v>146944686.57999998</v>
      </c>
      <c r="H255" s="92">
        <v>0</v>
      </c>
      <c r="I255" s="92">
        <v>0</v>
      </c>
      <c r="J255" s="92">
        <v>0</v>
      </c>
      <c r="K255" s="92">
        <v>61081680</v>
      </c>
      <c r="L255" s="92">
        <v>85863006.579999998</v>
      </c>
      <c r="M255" s="92">
        <v>0</v>
      </c>
      <c r="N255" s="92">
        <v>0</v>
      </c>
      <c r="O255" s="108"/>
      <c r="P255" s="108"/>
      <c r="Q255" s="108"/>
      <c r="R255" s="108"/>
      <c r="S255" s="108"/>
      <c r="T255" s="108"/>
      <c r="U255" s="108"/>
      <c r="V255" s="108"/>
      <c r="W255" s="108"/>
      <c r="X255" s="108"/>
    </row>
    <row r="256" spans="1:24" s="7" customFormat="1" ht="22.5" customHeight="1">
      <c r="A256" s="106" t="s">
        <v>304</v>
      </c>
      <c r="B256" s="109" t="s">
        <v>310</v>
      </c>
      <c r="C256" s="106">
        <v>2023</v>
      </c>
      <c r="D256" s="106">
        <v>2024</v>
      </c>
      <c r="E256" s="109" t="s">
        <v>26</v>
      </c>
      <c r="F256" s="91" t="s">
        <v>49</v>
      </c>
      <c r="G256" s="92">
        <f t="shared" si="113"/>
        <v>2844001.05</v>
      </c>
      <c r="H256" s="92">
        <f>SUM(H257:H258)</f>
        <v>0</v>
      </c>
      <c r="I256" s="92">
        <f>SUM(I257:I258)</f>
        <v>0</v>
      </c>
      <c r="J256" s="92">
        <f>SUM(J257:J258)</f>
        <v>0</v>
      </c>
      <c r="K256" s="92">
        <f>SUM(K257:K258)</f>
        <v>1378079.24</v>
      </c>
      <c r="L256" s="92">
        <f t="shared" ref="L256:N256" si="121">SUM(L257:L258)</f>
        <v>1465921.81</v>
      </c>
      <c r="M256" s="92">
        <f t="shared" si="121"/>
        <v>0</v>
      </c>
      <c r="N256" s="92">
        <f t="shared" si="121"/>
        <v>0</v>
      </c>
      <c r="O256" s="106" t="s">
        <v>48</v>
      </c>
      <c r="P256" s="106" t="s">
        <v>48</v>
      </c>
      <c r="Q256" s="106" t="s">
        <v>48</v>
      </c>
      <c r="R256" s="106" t="s">
        <v>48</v>
      </c>
      <c r="S256" s="106" t="s">
        <v>48</v>
      </c>
      <c r="T256" s="106" t="s">
        <v>48</v>
      </c>
      <c r="U256" s="106" t="s">
        <v>48</v>
      </c>
      <c r="V256" s="106" t="s">
        <v>48</v>
      </c>
      <c r="W256" s="106" t="s">
        <v>48</v>
      </c>
      <c r="X256" s="106" t="s">
        <v>48</v>
      </c>
    </row>
    <row r="257" spans="1:24" s="7" customFormat="1" ht="45">
      <c r="A257" s="107"/>
      <c r="B257" s="110"/>
      <c r="C257" s="107"/>
      <c r="D257" s="107"/>
      <c r="E257" s="110"/>
      <c r="F257" s="91" t="s">
        <v>60</v>
      </c>
      <c r="G257" s="92">
        <f t="shared" si="113"/>
        <v>113760.04000000001</v>
      </c>
      <c r="H257" s="92">
        <v>0</v>
      </c>
      <c r="I257" s="92">
        <v>0</v>
      </c>
      <c r="J257" s="92">
        <v>0</v>
      </c>
      <c r="K257" s="92">
        <v>55123.17</v>
      </c>
      <c r="L257" s="92">
        <v>58636.87</v>
      </c>
      <c r="M257" s="92">
        <v>0</v>
      </c>
      <c r="N257" s="92">
        <v>0</v>
      </c>
      <c r="O257" s="107"/>
      <c r="P257" s="107"/>
      <c r="Q257" s="107"/>
      <c r="R257" s="107"/>
      <c r="S257" s="107"/>
      <c r="T257" s="107"/>
      <c r="U257" s="107"/>
      <c r="V257" s="107"/>
      <c r="W257" s="107"/>
      <c r="X257" s="107"/>
    </row>
    <row r="258" spans="1:24" s="7" customFormat="1" ht="33.75">
      <c r="A258" s="108"/>
      <c r="B258" s="111"/>
      <c r="C258" s="108"/>
      <c r="D258" s="108"/>
      <c r="E258" s="111"/>
      <c r="F258" s="91" t="s">
        <v>61</v>
      </c>
      <c r="G258" s="92">
        <f t="shared" si="113"/>
        <v>2730241.01</v>
      </c>
      <c r="H258" s="92">
        <v>0</v>
      </c>
      <c r="I258" s="92">
        <v>0</v>
      </c>
      <c r="J258" s="92">
        <v>0</v>
      </c>
      <c r="K258" s="92">
        <v>1322956.07</v>
      </c>
      <c r="L258" s="92">
        <v>1407284.94</v>
      </c>
      <c r="M258" s="92">
        <v>0</v>
      </c>
      <c r="N258" s="92">
        <v>0</v>
      </c>
      <c r="O258" s="108"/>
      <c r="P258" s="108"/>
      <c r="Q258" s="108"/>
      <c r="R258" s="108"/>
      <c r="S258" s="108"/>
      <c r="T258" s="108"/>
      <c r="U258" s="108"/>
      <c r="V258" s="108"/>
      <c r="W258" s="108"/>
      <c r="X258" s="108"/>
    </row>
    <row r="259" spans="1:24" s="7" customFormat="1" ht="22.5" customHeight="1">
      <c r="A259" s="106" t="s">
        <v>305</v>
      </c>
      <c r="B259" s="109" t="s">
        <v>311</v>
      </c>
      <c r="C259" s="106">
        <v>2023</v>
      </c>
      <c r="D259" s="106">
        <v>2024</v>
      </c>
      <c r="E259" s="109" t="s">
        <v>26</v>
      </c>
      <c r="F259" s="91" t="s">
        <v>49</v>
      </c>
      <c r="G259" s="92">
        <f t="shared" si="113"/>
        <v>324589.67000000004</v>
      </c>
      <c r="H259" s="92">
        <f>SUM(H260:H261)</f>
        <v>0</v>
      </c>
      <c r="I259" s="92">
        <f>SUM(I260:I261)</f>
        <v>0</v>
      </c>
      <c r="J259" s="92">
        <f>SUM(J260:J261)</f>
        <v>0</v>
      </c>
      <c r="K259" s="92">
        <f>SUM(K260:K261)</f>
        <v>135267.48000000001</v>
      </c>
      <c r="L259" s="92">
        <f t="shared" ref="L259:N259" si="122">SUM(L260:L261)</f>
        <v>189322.19</v>
      </c>
      <c r="M259" s="92">
        <f t="shared" si="122"/>
        <v>0</v>
      </c>
      <c r="N259" s="92">
        <f t="shared" si="122"/>
        <v>0</v>
      </c>
      <c r="O259" s="106" t="s">
        <v>48</v>
      </c>
      <c r="P259" s="106" t="s">
        <v>48</v>
      </c>
      <c r="Q259" s="106" t="s">
        <v>48</v>
      </c>
      <c r="R259" s="106" t="s">
        <v>48</v>
      </c>
      <c r="S259" s="106" t="s">
        <v>48</v>
      </c>
      <c r="T259" s="106" t="s">
        <v>48</v>
      </c>
      <c r="U259" s="106" t="s">
        <v>48</v>
      </c>
      <c r="V259" s="106" t="s">
        <v>48</v>
      </c>
      <c r="W259" s="106" t="s">
        <v>48</v>
      </c>
      <c r="X259" s="106" t="s">
        <v>48</v>
      </c>
    </row>
    <row r="260" spans="1:24" s="7" customFormat="1" ht="45">
      <c r="A260" s="107"/>
      <c r="B260" s="110"/>
      <c r="C260" s="107"/>
      <c r="D260" s="107"/>
      <c r="E260" s="110"/>
      <c r="F260" s="91" t="s">
        <v>60</v>
      </c>
      <c r="G260" s="92">
        <f t="shared" si="113"/>
        <v>12983.59</v>
      </c>
      <c r="H260" s="92">
        <v>0</v>
      </c>
      <c r="I260" s="92">
        <v>0</v>
      </c>
      <c r="J260" s="92">
        <v>0</v>
      </c>
      <c r="K260" s="92">
        <v>5410.7</v>
      </c>
      <c r="L260" s="92">
        <v>7572.89</v>
      </c>
      <c r="M260" s="92">
        <v>0</v>
      </c>
      <c r="N260" s="92">
        <v>0</v>
      </c>
      <c r="O260" s="107"/>
      <c r="P260" s="107"/>
      <c r="Q260" s="107"/>
      <c r="R260" s="107"/>
      <c r="S260" s="107"/>
      <c r="T260" s="107"/>
      <c r="U260" s="107"/>
      <c r="V260" s="107"/>
      <c r="W260" s="107"/>
      <c r="X260" s="107"/>
    </row>
    <row r="261" spans="1:24" s="7" customFormat="1" ht="33.75">
      <c r="A261" s="108"/>
      <c r="B261" s="111"/>
      <c r="C261" s="108"/>
      <c r="D261" s="108"/>
      <c r="E261" s="111"/>
      <c r="F261" s="91" t="s">
        <v>61</v>
      </c>
      <c r="G261" s="92">
        <f t="shared" si="113"/>
        <v>311606.07999999996</v>
      </c>
      <c r="H261" s="92">
        <v>0</v>
      </c>
      <c r="I261" s="92">
        <v>0</v>
      </c>
      <c r="J261" s="92">
        <v>0</v>
      </c>
      <c r="K261" s="92">
        <v>129856.78</v>
      </c>
      <c r="L261" s="92">
        <v>181749.3</v>
      </c>
      <c r="M261" s="92">
        <v>0</v>
      </c>
      <c r="N261" s="92">
        <v>0</v>
      </c>
      <c r="O261" s="108"/>
      <c r="P261" s="108"/>
      <c r="Q261" s="108"/>
      <c r="R261" s="108"/>
      <c r="S261" s="108"/>
      <c r="T261" s="108"/>
      <c r="U261" s="108"/>
      <c r="V261" s="108"/>
      <c r="W261" s="108"/>
      <c r="X261" s="108"/>
    </row>
    <row r="262" spans="1:24" s="7" customFormat="1" ht="22.5" customHeight="1">
      <c r="A262" s="106" t="s">
        <v>312</v>
      </c>
      <c r="B262" s="109" t="s">
        <v>313</v>
      </c>
      <c r="C262" s="106">
        <v>2023</v>
      </c>
      <c r="D262" s="106">
        <v>2023</v>
      </c>
      <c r="E262" s="109" t="s">
        <v>26</v>
      </c>
      <c r="F262" s="91" t="s">
        <v>49</v>
      </c>
      <c r="G262" s="92">
        <f t="shared" si="113"/>
        <v>346007.04000000004</v>
      </c>
      <c r="H262" s="92">
        <f>SUM(H263:H264)</f>
        <v>0</v>
      </c>
      <c r="I262" s="92">
        <f>SUM(I263:I264)</f>
        <v>0</v>
      </c>
      <c r="J262" s="92">
        <f>SUM(J263:J264)</f>
        <v>0</v>
      </c>
      <c r="K262" s="92">
        <f>SUM(K263:K264)</f>
        <v>346007.04000000004</v>
      </c>
      <c r="L262" s="92">
        <f t="shared" ref="L262:N262" si="123">SUM(L263:L264)</f>
        <v>0</v>
      </c>
      <c r="M262" s="92">
        <f t="shared" si="123"/>
        <v>0</v>
      </c>
      <c r="N262" s="92">
        <f t="shared" si="123"/>
        <v>0</v>
      </c>
      <c r="O262" s="106" t="s">
        <v>48</v>
      </c>
      <c r="P262" s="106" t="s">
        <v>48</v>
      </c>
      <c r="Q262" s="106" t="s">
        <v>48</v>
      </c>
      <c r="R262" s="106" t="s">
        <v>48</v>
      </c>
      <c r="S262" s="106" t="s">
        <v>48</v>
      </c>
      <c r="T262" s="106" t="s">
        <v>48</v>
      </c>
      <c r="U262" s="106" t="s">
        <v>48</v>
      </c>
      <c r="V262" s="106" t="s">
        <v>48</v>
      </c>
      <c r="W262" s="106" t="s">
        <v>48</v>
      </c>
      <c r="X262" s="106" t="s">
        <v>48</v>
      </c>
    </row>
    <row r="263" spans="1:24" s="7" customFormat="1" ht="45">
      <c r="A263" s="107"/>
      <c r="B263" s="110"/>
      <c r="C263" s="107"/>
      <c r="D263" s="107"/>
      <c r="E263" s="110"/>
      <c r="F263" s="91" t="s">
        <v>60</v>
      </c>
      <c r="G263" s="92">
        <f t="shared" si="113"/>
        <v>13840.28</v>
      </c>
      <c r="H263" s="92">
        <v>0</v>
      </c>
      <c r="I263" s="92">
        <v>0</v>
      </c>
      <c r="J263" s="92">
        <v>0</v>
      </c>
      <c r="K263" s="92">
        <v>13840.28</v>
      </c>
      <c r="L263" s="92">
        <v>0</v>
      </c>
      <c r="M263" s="92">
        <v>0</v>
      </c>
      <c r="N263" s="92">
        <v>0</v>
      </c>
      <c r="O263" s="107"/>
      <c r="P263" s="107"/>
      <c r="Q263" s="107"/>
      <c r="R263" s="107"/>
      <c r="S263" s="107"/>
      <c r="T263" s="107"/>
      <c r="U263" s="107"/>
      <c r="V263" s="107"/>
      <c r="W263" s="107"/>
      <c r="X263" s="107"/>
    </row>
    <row r="264" spans="1:24" s="7" customFormat="1" ht="33.75">
      <c r="A264" s="108"/>
      <c r="B264" s="111"/>
      <c r="C264" s="108"/>
      <c r="D264" s="108"/>
      <c r="E264" s="111"/>
      <c r="F264" s="91" t="s">
        <v>61</v>
      </c>
      <c r="G264" s="92">
        <f t="shared" si="113"/>
        <v>332166.76</v>
      </c>
      <c r="H264" s="92">
        <v>0</v>
      </c>
      <c r="I264" s="92">
        <v>0</v>
      </c>
      <c r="J264" s="92">
        <v>0</v>
      </c>
      <c r="K264" s="92">
        <v>332166.76</v>
      </c>
      <c r="L264" s="92">
        <v>0</v>
      </c>
      <c r="M264" s="92">
        <v>0</v>
      </c>
      <c r="N264" s="92">
        <v>0</v>
      </c>
      <c r="O264" s="108"/>
      <c r="P264" s="108"/>
      <c r="Q264" s="108"/>
      <c r="R264" s="108"/>
      <c r="S264" s="108"/>
      <c r="T264" s="108"/>
      <c r="U264" s="108"/>
      <c r="V264" s="108"/>
      <c r="W264" s="108"/>
      <c r="X264" s="108"/>
    </row>
    <row r="265" spans="1:24" s="7" customFormat="1" ht="22.5" customHeight="1">
      <c r="A265" s="106" t="s">
        <v>314</v>
      </c>
      <c r="B265" s="109" t="s">
        <v>315</v>
      </c>
      <c r="C265" s="106">
        <v>2023</v>
      </c>
      <c r="D265" s="106">
        <v>2024</v>
      </c>
      <c r="E265" s="109" t="s">
        <v>26</v>
      </c>
      <c r="F265" s="91" t="s">
        <v>49</v>
      </c>
      <c r="G265" s="92">
        <f t="shared" si="113"/>
        <v>12649471.209999999</v>
      </c>
      <c r="H265" s="92">
        <f>SUM(H266:H267)</f>
        <v>0</v>
      </c>
      <c r="I265" s="92">
        <f>SUM(I266:I267)</f>
        <v>0</v>
      </c>
      <c r="J265" s="92">
        <f>SUM(J266:J267)</f>
        <v>0</v>
      </c>
      <c r="K265" s="92">
        <f>SUM(K266:K267)</f>
        <v>12649471.209999999</v>
      </c>
      <c r="L265" s="92">
        <f t="shared" ref="L265:N265" si="124">SUM(L266:L267)</f>
        <v>0</v>
      </c>
      <c r="M265" s="92">
        <f t="shared" si="124"/>
        <v>0</v>
      </c>
      <c r="N265" s="92">
        <f t="shared" si="124"/>
        <v>0</v>
      </c>
      <c r="O265" s="106" t="s">
        <v>48</v>
      </c>
      <c r="P265" s="106" t="s">
        <v>48</v>
      </c>
      <c r="Q265" s="106" t="s">
        <v>48</v>
      </c>
      <c r="R265" s="106" t="s">
        <v>48</v>
      </c>
      <c r="S265" s="106" t="s">
        <v>48</v>
      </c>
      <c r="T265" s="106" t="s">
        <v>48</v>
      </c>
      <c r="U265" s="106" t="s">
        <v>48</v>
      </c>
      <c r="V265" s="106" t="s">
        <v>48</v>
      </c>
      <c r="W265" s="106" t="s">
        <v>48</v>
      </c>
      <c r="X265" s="106" t="s">
        <v>48</v>
      </c>
    </row>
    <row r="266" spans="1:24" s="7" customFormat="1" ht="45">
      <c r="A266" s="107"/>
      <c r="B266" s="110"/>
      <c r="C266" s="107"/>
      <c r="D266" s="107"/>
      <c r="E266" s="110"/>
      <c r="F266" s="91" t="s">
        <v>60</v>
      </c>
      <c r="G266" s="92">
        <f t="shared" si="113"/>
        <v>505978.85</v>
      </c>
      <c r="H266" s="92">
        <v>0</v>
      </c>
      <c r="I266" s="92">
        <v>0</v>
      </c>
      <c r="J266" s="92">
        <v>0</v>
      </c>
      <c r="K266" s="92">
        <v>505978.85</v>
      </c>
      <c r="L266" s="92">
        <v>0</v>
      </c>
      <c r="M266" s="92">
        <v>0</v>
      </c>
      <c r="N266" s="92">
        <v>0</v>
      </c>
      <c r="O266" s="107"/>
      <c r="P266" s="107"/>
      <c r="Q266" s="107"/>
      <c r="R266" s="107"/>
      <c r="S266" s="107"/>
      <c r="T266" s="107"/>
      <c r="U266" s="107"/>
      <c r="V266" s="107"/>
      <c r="W266" s="107"/>
      <c r="X266" s="107"/>
    </row>
    <row r="267" spans="1:24" s="7" customFormat="1" ht="33.75">
      <c r="A267" s="108"/>
      <c r="B267" s="111"/>
      <c r="C267" s="108"/>
      <c r="D267" s="108"/>
      <c r="E267" s="111"/>
      <c r="F267" s="91" t="s">
        <v>61</v>
      </c>
      <c r="G267" s="92">
        <f t="shared" si="113"/>
        <v>12143492.359999999</v>
      </c>
      <c r="H267" s="92">
        <v>0</v>
      </c>
      <c r="I267" s="92">
        <v>0</v>
      </c>
      <c r="J267" s="92">
        <v>0</v>
      </c>
      <c r="K267" s="92">
        <v>12143492.359999999</v>
      </c>
      <c r="L267" s="92">
        <v>0</v>
      </c>
      <c r="M267" s="92">
        <v>0</v>
      </c>
      <c r="N267" s="92">
        <v>0</v>
      </c>
      <c r="O267" s="108"/>
      <c r="P267" s="108"/>
      <c r="Q267" s="108"/>
      <c r="R267" s="108"/>
      <c r="S267" s="108"/>
      <c r="T267" s="108"/>
      <c r="U267" s="108"/>
      <c r="V267" s="108"/>
      <c r="W267" s="108"/>
      <c r="X267" s="108"/>
    </row>
    <row r="268" spans="1:24" s="7" customFormat="1" ht="22.5" customHeight="1">
      <c r="A268" s="106" t="s">
        <v>316</v>
      </c>
      <c r="B268" s="109" t="s">
        <v>317</v>
      </c>
      <c r="C268" s="106">
        <v>2023</v>
      </c>
      <c r="D268" s="106">
        <v>2024</v>
      </c>
      <c r="E268" s="109" t="s">
        <v>26</v>
      </c>
      <c r="F268" s="91" t="s">
        <v>49</v>
      </c>
      <c r="G268" s="92">
        <f t="shared" si="113"/>
        <v>1250923.03</v>
      </c>
      <c r="H268" s="92">
        <f>SUM(H269:H270)</f>
        <v>0</v>
      </c>
      <c r="I268" s="92">
        <f>SUM(I269:I270)</f>
        <v>0</v>
      </c>
      <c r="J268" s="92">
        <f>SUM(J269:J270)</f>
        <v>0</v>
      </c>
      <c r="K268" s="92">
        <f>SUM(K269:K270)</f>
        <v>1250923.03</v>
      </c>
      <c r="L268" s="92">
        <f t="shared" ref="L268:N268" si="125">SUM(L269:L270)</f>
        <v>0</v>
      </c>
      <c r="M268" s="92">
        <f t="shared" si="125"/>
        <v>0</v>
      </c>
      <c r="N268" s="92">
        <f t="shared" si="125"/>
        <v>0</v>
      </c>
      <c r="O268" s="106" t="s">
        <v>48</v>
      </c>
      <c r="P268" s="106" t="s">
        <v>48</v>
      </c>
      <c r="Q268" s="106" t="s">
        <v>48</v>
      </c>
      <c r="R268" s="106" t="s">
        <v>48</v>
      </c>
      <c r="S268" s="106" t="s">
        <v>48</v>
      </c>
      <c r="T268" s="106" t="s">
        <v>48</v>
      </c>
      <c r="U268" s="106" t="s">
        <v>48</v>
      </c>
      <c r="V268" s="106" t="s">
        <v>48</v>
      </c>
      <c r="W268" s="106" t="s">
        <v>48</v>
      </c>
      <c r="X268" s="106" t="s">
        <v>48</v>
      </c>
    </row>
    <row r="269" spans="1:24" s="7" customFormat="1" ht="45">
      <c r="A269" s="107"/>
      <c r="B269" s="110"/>
      <c r="C269" s="107"/>
      <c r="D269" s="107"/>
      <c r="E269" s="110"/>
      <c r="F269" s="91" t="s">
        <v>60</v>
      </c>
      <c r="G269" s="92">
        <f t="shared" si="113"/>
        <v>50036.92</v>
      </c>
      <c r="H269" s="92">
        <v>0</v>
      </c>
      <c r="I269" s="92">
        <v>0</v>
      </c>
      <c r="J269" s="92">
        <v>0</v>
      </c>
      <c r="K269" s="92">
        <v>50036.92</v>
      </c>
      <c r="L269" s="92">
        <v>0</v>
      </c>
      <c r="M269" s="92">
        <v>0</v>
      </c>
      <c r="N269" s="92">
        <v>0</v>
      </c>
      <c r="O269" s="107"/>
      <c r="P269" s="107"/>
      <c r="Q269" s="107"/>
      <c r="R269" s="107"/>
      <c r="S269" s="107"/>
      <c r="T269" s="107"/>
      <c r="U269" s="107"/>
      <c r="V269" s="107"/>
      <c r="W269" s="107"/>
      <c r="X269" s="107"/>
    </row>
    <row r="270" spans="1:24" s="7" customFormat="1" ht="33.75">
      <c r="A270" s="108"/>
      <c r="B270" s="111"/>
      <c r="C270" s="108"/>
      <c r="D270" s="108"/>
      <c r="E270" s="111"/>
      <c r="F270" s="91" t="s">
        <v>61</v>
      </c>
      <c r="G270" s="92">
        <f t="shared" si="113"/>
        <v>1200886.1100000001</v>
      </c>
      <c r="H270" s="92">
        <v>0</v>
      </c>
      <c r="I270" s="92">
        <v>0</v>
      </c>
      <c r="J270" s="92">
        <v>0</v>
      </c>
      <c r="K270" s="92">
        <v>1200886.1100000001</v>
      </c>
      <c r="L270" s="92">
        <v>0</v>
      </c>
      <c r="M270" s="92">
        <v>0</v>
      </c>
      <c r="N270" s="92">
        <v>0</v>
      </c>
      <c r="O270" s="108"/>
      <c r="P270" s="108"/>
      <c r="Q270" s="108"/>
      <c r="R270" s="108"/>
      <c r="S270" s="108"/>
      <c r="T270" s="108"/>
      <c r="U270" s="108"/>
      <c r="V270" s="108"/>
      <c r="W270" s="108"/>
      <c r="X270" s="108"/>
    </row>
    <row r="271" spans="1:24" s="7" customFormat="1" ht="14.45" customHeight="1">
      <c r="A271" s="100">
        <v>73</v>
      </c>
      <c r="B271" s="103" t="s">
        <v>250</v>
      </c>
      <c r="C271" s="100">
        <v>2021</v>
      </c>
      <c r="D271" s="100">
        <v>2021</v>
      </c>
      <c r="E271" s="103" t="s">
        <v>26</v>
      </c>
      <c r="F271" s="19" t="s">
        <v>49</v>
      </c>
      <c r="G271" s="20">
        <f t="shared" si="101"/>
        <v>0</v>
      </c>
      <c r="H271" s="20">
        <f>SUM(H272:H273)</f>
        <v>0</v>
      </c>
      <c r="I271" s="20">
        <f>SUM(I272:I273)</f>
        <v>0</v>
      </c>
      <c r="J271" s="20">
        <v>0</v>
      </c>
      <c r="K271" s="20">
        <v>0</v>
      </c>
      <c r="L271" s="20">
        <v>0</v>
      </c>
      <c r="M271" s="20">
        <v>0</v>
      </c>
      <c r="N271" s="20">
        <v>0</v>
      </c>
      <c r="O271" s="100" t="s">
        <v>3</v>
      </c>
      <c r="P271" s="100" t="s">
        <v>73</v>
      </c>
      <c r="Q271" s="100" t="s">
        <v>48</v>
      </c>
      <c r="R271" s="100">
        <v>81.5</v>
      </c>
      <c r="S271" s="100">
        <v>83</v>
      </c>
      <c r="T271" s="100">
        <v>85</v>
      </c>
      <c r="U271" s="100">
        <v>85.5</v>
      </c>
      <c r="V271" s="100">
        <v>85.5</v>
      </c>
      <c r="W271" s="100">
        <v>85.5</v>
      </c>
      <c r="X271" s="100">
        <v>85.5</v>
      </c>
    </row>
    <row r="272" spans="1:24" s="7" customFormat="1" ht="45">
      <c r="A272" s="101"/>
      <c r="B272" s="104"/>
      <c r="C272" s="101"/>
      <c r="D272" s="101"/>
      <c r="E272" s="104"/>
      <c r="F272" s="19" t="s">
        <v>60</v>
      </c>
      <c r="G272" s="20">
        <f t="shared" si="101"/>
        <v>0</v>
      </c>
      <c r="H272" s="20">
        <v>0</v>
      </c>
      <c r="I272" s="20">
        <v>0</v>
      </c>
      <c r="J272" s="20">
        <v>0</v>
      </c>
      <c r="K272" s="20">
        <v>0</v>
      </c>
      <c r="L272" s="20">
        <v>0</v>
      </c>
      <c r="M272" s="20">
        <v>0</v>
      </c>
      <c r="N272" s="20">
        <v>0</v>
      </c>
      <c r="O272" s="101"/>
      <c r="P272" s="101"/>
      <c r="Q272" s="101"/>
      <c r="R272" s="101"/>
      <c r="S272" s="101"/>
      <c r="T272" s="101"/>
      <c r="U272" s="101"/>
      <c r="V272" s="101"/>
      <c r="W272" s="101"/>
      <c r="X272" s="101"/>
    </row>
    <row r="273" spans="1:24" s="7" customFormat="1" ht="33.75">
      <c r="A273" s="102"/>
      <c r="B273" s="105"/>
      <c r="C273" s="102"/>
      <c r="D273" s="102"/>
      <c r="E273" s="105"/>
      <c r="F273" s="19" t="s">
        <v>61</v>
      </c>
      <c r="G273" s="20">
        <f t="shared" si="101"/>
        <v>0</v>
      </c>
      <c r="H273" s="20">
        <v>0</v>
      </c>
      <c r="I273" s="20">
        <v>0</v>
      </c>
      <c r="J273" s="20">
        <v>0</v>
      </c>
      <c r="K273" s="20">
        <v>0</v>
      </c>
      <c r="L273" s="20">
        <v>0</v>
      </c>
      <c r="M273" s="20">
        <v>0</v>
      </c>
      <c r="N273" s="20">
        <v>0</v>
      </c>
      <c r="O273" s="102"/>
      <c r="P273" s="102"/>
      <c r="Q273" s="102"/>
      <c r="R273" s="102"/>
      <c r="S273" s="102"/>
      <c r="T273" s="102"/>
      <c r="U273" s="102"/>
      <c r="V273" s="102"/>
      <c r="W273" s="102"/>
      <c r="X273" s="102"/>
    </row>
    <row r="274" spans="1:24" s="7" customFormat="1" ht="14.45" customHeight="1">
      <c r="A274" s="100">
        <v>74</v>
      </c>
      <c r="B274" s="103" t="s">
        <v>251</v>
      </c>
      <c r="C274" s="100">
        <v>2020</v>
      </c>
      <c r="D274" s="100">
        <v>2020</v>
      </c>
      <c r="E274" s="103" t="s">
        <v>26</v>
      </c>
      <c r="F274" s="19" t="s">
        <v>49</v>
      </c>
      <c r="G274" s="20">
        <f t="shared" si="101"/>
        <v>1400000</v>
      </c>
      <c r="H274" s="20">
        <f>SUM(H275:H276)</f>
        <v>1400000</v>
      </c>
      <c r="I274" s="20">
        <v>0</v>
      </c>
      <c r="J274" s="20">
        <v>0</v>
      </c>
      <c r="K274" s="20">
        <v>0</v>
      </c>
      <c r="L274" s="20">
        <v>0</v>
      </c>
      <c r="M274" s="20">
        <v>0</v>
      </c>
      <c r="N274" s="20">
        <v>0</v>
      </c>
      <c r="O274" s="100" t="s">
        <v>4</v>
      </c>
      <c r="P274" s="100" t="s">
        <v>73</v>
      </c>
      <c r="Q274" s="100" t="s">
        <v>48</v>
      </c>
      <c r="R274" s="100">
        <v>81.5</v>
      </c>
      <c r="S274" s="100">
        <v>83</v>
      </c>
      <c r="T274" s="100">
        <v>85</v>
      </c>
      <c r="U274" s="100">
        <v>85.5</v>
      </c>
      <c r="V274" s="100">
        <v>85.5</v>
      </c>
      <c r="W274" s="100">
        <v>85.5</v>
      </c>
      <c r="X274" s="100">
        <v>85.5</v>
      </c>
    </row>
    <row r="275" spans="1:24" s="7" customFormat="1" ht="45">
      <c r="A275" s="101"/>
      <c r="B275" s="104"/>
      <c r="C275" s="101"/>
      <c r="D275" s="101"/>
      <c r="E275" s="104"/>
      <c r="F275" s="19" t="s">
        <v>60</v>
      </c>
      <c r="G275" s="20">
        <f t="shared" si="101"/>
        <v>56000</v>
      </c>
      <c r="H275" s="20">
        <v>56000</v>
      </c>
      <c r="I275" s="20">
        <v>0</v>
      </c>
      <c r="J275" s="20">
        <v>0</v>
      </c>
      <c r="K275" s="20">
        <v>0</v>
      </c>
      <c r="L275" s="20">
        <v>0</v>
      </c>
      <c r="M275" s="20">
        <v>0</v>
      </c>
      <c r="N275" s="20">
        <v>0</v>
      </c>
      <c r="O275" s="101"/>
      <c r="P275" s="101"/>
      <c r="Q275" s="101"/>
      <c r="R275" s="101"/>
      <c r="S275" s="101"/>
      <c r="T275" s="101"/>
      <c r="U275" s="101"/>
      <c r="V275" s="101"/>
      <c r="W275" s="101"/>
      <c r="X275" s="101"/>
    </row>
    <row r="276" spans="1:24" s="7" customFormat="1" ht="33.75" customHeight="1">
      <c r="A276" s="102"/>
      <c r="B276" s="105"/>
      <c r="C276" s="102"/>
      <c r="D276" s="102"/>
      <c r="E276" s="105"/>
      <c r="F276" s="19" t="s">
        <v>61</v>
      </c>
      <c r="G276" s="20">
        <f t="shared" si="101"/>
        <v>1344000</v>
      </c>
      <c r="H276" s="20">
        <v>1344000</v>
      </c>
      <c r="I276" s="20">
        <v>0</v>
      </c>
      <c r="J276" s="20">
        <v>0</v>
      </c>
      <c r="K276" s="20">
        <v>0</v>
      </c>
      <c r="L276" s="20">
        <v>0</v>
      </c>
      <c r="M276" s="20">
        <v>0</v>
      </c>
      <c r="N276" s="20">
        <v>0</v>
      </c>
      <c r="O276" s="102"/>
      <c r="P276" s="102"/>
      <c r="Q276" s="102"/>
      <c r="R276" s="102"/>
      <c r="S276" s="102"/>
      <c r="T276" s="102"/>
      <c r="U276" s="102"/>
      <c r="V276" s="102"/>
      <c r="W276" s="102"/>
      <c r="X276" s="102"/>
    </row>
    <row r="277" spans="1:24" s="7" customFormat="1" ht="14.45" customHeight="1">
      <c r="A277" s="100">
        <v>75</v>
      </c>
      <c r="B277" s="103" t="s">
        <v>252</v>
      </c>
      <c r="C277" s="100">
        <v>2020</v>
      </c>
      <c r="D277" s="100">
        <v>2026</v>
      </c>
      <c r="E277" s="103" t="s">
        <v>26</v>
      </c>
      <c r="F277" s="19" t="s">
        <v>49</v>
      </c>
      <c r="G277" s="20">
        <f t="shared" si="101"/>
        <v>580000</v>
      </c>
      <c r="H277" s="20">
        <f t="shared" ref="H277:M277" si="126">SUM(H278:H279)</f>
        <v>0</v>
      </c>
      <c r="I277" s="20">
        <f t="shared" si="126"/>
        <v>0</v>
      </c>
      <c r="J277" s="20">
        <f t="shared" si="126"/>
        <v>0</v>
      </c>
      <c r="K277" s="20">
        <f t="shared" si="126"/>
        <v>280000</v>
      </c>
      <c r="L277" s="20">
        <f t="shared" si="126"/>
        <v>100000</v>
      </c>
      <c r="M277" s="20">
        <f t="shared" si="126"/>
        <v>100000</v>
      </c>
      <c r="N277" s="20">
        <f>SUM(N278:N279)</f>
        <v>100000</v>
      </c>
      <c r="O277" s="100" t="s">
        <v>5</v>
      </c>
      <c r="P277" s="100" t="s">
        <v>73</v>
      </c>
      <c r="Q277" s="100">
        <v>100</v>
      </c>
      <c r="R277" s="100">
        <v>100</v>
      </c>
      <c r="S277" s="100">
        <v>100</v>
      </c>
      <c r="T277" s="100">
        <v>100</v>
      </c>
      <c r="U277" s="100">
        <v>100</v>
      </c>
      <c r="V277" s="100">
        <v>100</v>
      </c>
      <c r="W277" s="100">
        <v>100</v>
      </c>
      <c r="X277" s="100">
        <v>100</v>
      </c>
    </row>
    <row r="278" spans="1:24" s="7" customFormat="1" ht="45">
      <c r="A278" s="101"/>
      <c r="B278" s="104"/>
      <c r="C278" s="101"/>
      <c r="D278" s="101"/>
      <c r="E278" s="104"/>
      <c r="F278" s="19" t="s">
        <v>60</v>
      </c>
      <c r="G278" s="20">
        <f t="shared" si="101"/>
        <v>580000</v>
      </c>
      <c r="H278" s="20">
        <v>0</v>
      </c>
      <c r="I278" s="20">
        <v>0</v>
      </c>
      <c r="J278" s="20">
        <v>0</v>
      </c>
      <c r="K278" s="20">
        <v>280000</v>
      </c>
      <c r="L278" s="20">
        <v>100000</v>
      </c>
      <c r="M278" s="20">
        <v>100000</v>
      </c>
      <c r="N278" s="20">
        <v>100000</v>
      </c>
      <c r="O278" s="101"/>
      <c r="P278" s="101"/>
      <c r="Q278" s="101"/>
      <c r="R278" s="101"/>
      <c r="S278" s="101"/>
      <c r="T278" s="101"/>
      <c r="U278" s="101"/>
      <c r="V278" s="101"/>
      <c r="W278" s="101"/>
      <c r="X278" s="101"/>
    </row>
    <row r="279" spans="1:24" s="7" customFormat="1" ht="33.75">
      <c r="A279" s="102"/>
      <c r="B279" s="105"/>
      <c r="C279" s="102"/>
      <c r="D279" s="102"/>
      <c r="E279" s="105"/>
      <c r="F279" s="19" t="s">
        <v>61</v>
      </c>
      <c r="G279" s="20">
        <f>SUM(H279:N279)</f>
        <v>0</v>
      </c>
      <c r="H279" s="20">
        <v>0</v>
      </c>
      <c r="I279" s="20">
        <v>0</v>
      </c>
      <c r="J279" s="20">
        <v>0</v>
      </c>
      <c r="K279" s="20">
        <v>0</v>
      </c>
      <c r="L279" s="20">
        <v>0</v>
      </c>
      <c r="M279" s="20">
        <v>0</v>
      </c>
      <c r="N279" s="20">
        <v>0</v>
      </c>
      <c r="O279" s="102"/>
      <c r="P279" s="102"/>
      <c r="Q279" s="102"/>
      <c r="R279" s="102"/>
      <c r="S279" s="102"/>
      <c r="T279" s="102"/>
      <c r="U279" s="102"/>
      <c r="V279" s="102"/>
      <c r="W279" s="102"/>
      <c r="X279" s="102"/>
    </row>
    <row r="280" spans="1:24" s="7" customFormat="1" ht="14.45" customHeight="1">
      <c r="A280" s="100">
        <v>76</v>
      </c>
      <c r="B280" s="103" t="s">
        <v>253</v>
      </c>
      <c r="C280" s="100">
        <v>2020</v>
      </c>
      <c r="D280" s="100">
        <v>2026</v>
      </c>
      <c r="E280" s="103" t="s">
        <v>26</v>
      </c>
      <c r="F280" s="19" t="s">
        <v>49</v>
      </c>
      <c r="G280" s="20">
        <f t="shared" ref="G280:G302" si="127">SUM(H280:N280)</f>
        <v>56169.04</v>
      </c>
      <c r="H280" s="20">
        <f>SUM(H281:H282)</f>
        <v>0</v>
      </c>
      <c r="I280" s="20">
        <f t="shared" ref="I280:N280" si="128">SUM(I281:I282)</f>
        <v>0</v>
      </c>
      <c r="J280" s="20">
        <f t="shared" si="128"/>
        <v>0</v>
      </c>
      <c r="K280" s="20">
        <f>SUM(K281:K282)</f>
        <v>24169.040000000001</v>
      </c>
      <c r="L280" s="20">
        <f t="shared" si="128"/>
        <v>32000</v>
      </c>
      <c r="M280" s="20">
        <f t="shared" si="128"/>
        <v>0</v>
      </c>
      <c r="N280" s="20">
        <f t="shared" si="128"/>
        <v>0</v>
      </c>
      <c r="O280" s="100" t="s">
        <v>6</v>
      </c>
      <c r="P280" s="100" t="s">
        <v>88</v>
      </c>
      <c r="Q280" s="100">
        <f>SUM(R280:X282)</f>
        <v>3</v>
      </c>
      <c r="R280" s="100">
        <v>0</v>
      </c>
      <c r="S280" s="100">
        <v>0</v>
      </c>
      <c r="T280" s="100">
        <v>0</v>
      </c>
      <c r="U280" s="100">
        <v>1</v>
      </c>
      <c r="V280" s="100">
        <v>2</v>
      </c>
      <c r="W280" s="100">
        <v>0</v>
      </c>
      <c r="X280" s="100">
        <v>0</v>
      </c>
    </row>
    <row r="281" spans="1:24" s="7" customFormat="1" ht="45">
      <c r="A281" s="101"/>
      <c r="B281" s="104"/>
      <c r="C281" s="101"/>
      <c r="D281" s="101"/>
      <c r="E281" s="104"/>
      <c r="F281" s="19" t="s">
        <v>60</v>
      </c>
      <c r="G281" s="20">
        <f t="shared" si="127"/>
        <v>56169.04</v>
      </c>
      <c r="H281" s="20">
        <f>H284+H287+H290</f>
        <v>0</v>
      </c>
      <c r="I281" s="20">
        <f t="shared" ref="I281:N281" si="129">I284+I287+I290</f>
        <v>0</v>
      </c>
      <c r="J281" s="20">
        <f t="shared" si="129"/>
        <v>0</v>
      </c>
      <c r="K281" s="20">
        <f t="shared" si="129"/>
        <v>24169.040000000001</v>
      </c>
      <c r="L281" s="20">
        <f t="shared" si="129"/>
        <v>32000</v>
      </c>
      <c r="M281" s="20">
        <f t="shared" si="129"/>
        <v>0</v>
      </c>
      <c r="N281" s="20">
        <f t="shared" si="129"/>
        <v>0</v>
      </c>
      <c r="O281" s="101"/>
      <c r="P281" s="101"/>
      <c r="Q281" s="101"/>
      <c r="R281" s="101"/>
      <c r="S281" s="101"/>
      <c r="T281" s="101"/>
      <c r="U281" s="101"/>
      <c r="V281" s="101"/>
      <c r="W281" s="101"/>
      <c r="X281" s="101"/>
    </row>
    <row r="282" spans="1:24" s="7" customFormat="1" ht="33.75">
      <c r="A282" s="102"/>
      <c r="B282" s="105"/>
      <c r="C282" s="102"/>
      <c r="D282" s="102"/>
      <c r="E282" s="105"/>
      <c r="F282" s="19" t="s">
        <v>61</v>
      </c>
      <c r="G282" s="20">
        <f t="shared" si="127"/>
        <v>0</v>
      </c>
      <c r="H282" s="20">
        <f>H285+H288+H291</f>
        <v>0</v>
      </c>
      <c r="I282" s="20">
        <f t="shared" ref="I282:N282" si="130">I285+I288+I291</f>
        <v>0</v>
      </c>
      <c r="J282" s="20">
        <f t="shared" si="130"/>
        <v>0</v>
      </c>
      <c r="K282" s="20">
        <f t="shared" si="130"/>
        <v>0</v>
      </c>
      <c r="L282" s="20">
        <f t="shared" si="130"/>
        <v>0</v>
      </c>
      <c r="M282" s="20">
        <f t="shared" si="130"/>
        <v>0</v>
      </c>
      <c r="N282" s="20">
        <f t="shared" si="130"/>
        <v>0</v>
      </c>
      <c r="O282" s="102"/>
      <c r="P282" s="102"/>
      <c r="Q282" s="102"/>
      <c r="R282" s="102"/>
      <c r="S282" s="102"/>
      <c r="T282" s="102"/>
      <c r="U282" s="102"/>
      <c r="V282" s="102"/>
      <c r="W282" s="102"/>
      <c r="X282" s="102"/>
    </row>
    <row r="283" spans="1:24" s="7" customFormat="1" ht="22.5" customHeight="1">
      <c r="A283" s="100" t="s">
        <v>298</v>
      </c>
      <c r="B283" s="103" t="s">
        <v>299</v>
      </c>
      <c r="C283" s="100">
        <v>2023</v>
      </c>
      <c r="D283" s="100">
        <v>2023</v>
      </c>
      <c r="E283" s="103" t="s">
        <v>26</v>
      </c>
      <c r="F283" s="19" t="s">
        <v>49</v>
      </c>
      <c r="G283" s="20">
        <f t="shared" ref="G283:G291" si="131">SUM(H283:N283)</f>
        <v>24169.040000000001</v>
      </c>
      <c r="H283" s="20">
        <f t="shared" ref="H283:J283" si="132">SUM(H284:H285)</f>
        <v>0</v>
      </c>
      <c r="I283" s="20">
        <f t="shared" si="132"/>
        <v>0</v>
      </c>
      <c r="J283" s="20">
        <f t="shared" si="132"/>
        <v>0</v>
      </c>
      <c r="K283" s="20">
        <f>SUM(K284:K285)</f>
        <v>24169.040000000001</v>
      </c>
      <c r="L283" s="20">
        <f t="shared" ref="L283:N283" si="133">SUM(L284:L285)</f>
        <v>0</v>
      </c>
      <c r="M283" s="20">
        <f t="shared" si="133"/>
        <v>0</v>
      </c>
      <c r="N283" s="20">
        <f t="shared" si="133"/>
        <v>0</v>
      </c>
      <c r="O283" s="100" t="s">
        <v>6</v>
      </c>
      <c r="P283" s="100" t="s">
        <v>88</v>
      </c>
      <c r="Q283" s="100">
        <f>SUM(R283:X285)</f>
        <v>1</v>
      </c>
      <c r="R283" s="100">
        <v>0</v>
      </c>
      <c r="S283" s="100">
        <v>0</v>
      </c>
      <c r="T283" s="100">
        <v>0</v>
      </c>
      <c r="U283" s="100">
        <v>1</v>
      </c>
      <c r="V283" s="100">
        <v>0</v>
      </c>
      <c r="W283" s="100">
        <v>0</v>
      </c>
      <c r="X283" s="100">
        <v>0</v>
      </c>
    </row>
    <row r="284" spans="1:24" s="7" customFormat="1" ht="45">
      <c r="A284" s="101"/>
      <c r="B284" s="104"/>
      <c r="C284" s="101"/>
      <c r="D284" s="101"/>
      <c r="E284" s="104"/>
      <c r="F284" s="19" t="s">
        <v>60</v>
      </c>
      <c r="G284" s="20">
        <f t="shared" si="131"/>
        <v>24169.040000000001</v>
      </c>
      <c r="H284" s="20">
        <v>0</v>
      </c>
      <c r="I284" s="20">
        <v>0</v>
      </c>
      <c r="J284" s="20">
        <v>0</v>
      </c>
      <c r="K284" s="20">
        <v>24169.040000000001</v>
      </c>
      <c r="L284" s="20">
        <v>0</v>
      </c>
      <c r="M284" s="20">
        <v>0</v>
      </c>
      <c r="N284" s="20">
        <v>0</v>
      </c>
      <c r="O284" s="101"/>
      <c r="P284" s="101"/>
      <c r="Q284" s="101"/>
      <c r="R284" s="101"/>
      <c r="S284" s="101"/>
      <c r="T284" s="101"/>
      <c r="U284" s="101"/>
      <c r="V284" s="101"/>
      <c r="W284" s="101"/>
      <c r="X284" s="101"/>
    </row>
    <row r="285" spans="1:24" s="7" customFormat="1" ht="33.75">
      <c r="A285" s="102"/>
      <c r="B285" s="105"/>
      <c r="C285" s="102"/>
      <c r="D285" s="102"/>
      <c r="E285" s="105"/>
      <c r="F285" s="19" t="s">
        <v>61</v>
      </c>
      <c r="G285" s="20">
        <f t="shared" si="131"/>
        <v>0</v>
      </c>
      <c r="H285" s="20">
        <v>0</v>
      </c>
      <c r="I285" s="20">
        <v>0</v>
      </c>
      <c r="J285" s="20">
        <v>0</v>
      </c>
      <c r="K285" s="20">
        <v>0</v>
      </c>
      <c r="L285" s="20">
        <v>0</v>
      </c>
      <c r="M285" s="20">
        <v>0</v>
      </c>
      <c r="N285" s="20">
        <v>0</v>
      </c>
      <c r="O285" s="102"/>
      <c r="P285" s="102"/>
      <c r="Q285" s="102"/>
      <c r="R285" s="102"/>
      <c r="S285" s="102"/>
      <c r="T285" s="102"/>
      <c r="U285" s="102"/>
      <c r="V285" s="102"/>
      <c r="W285" s="102"/>
      <c r="X285" s="102"/>
    </row>
    <row r="286" spans="1:24" s="7" customFormat="1" ht="22.5">
      <c r="A286" s="100" t="s">
        <v>346</v>
      </c>
      <c r="B286" s="103" t="s">
        <v>345</v>
      </c>
      <c r="C286" s="100">
        <v>2024</v>
      </c>
      <c r="D286" s="100">
        <v>2024</v>
      </c>
      <c r="E286" s="103" t="s">
        <v>26</v>
      </c>
      <c r="F286" s="19" t="s">
        <v>49</v>
      </c>
      <c r="G286" s="20">
        <f t="shared" si="131"/>
        <v>16000</v>
      </c>
      <c r="H286" s="20">
        <f t="shared" ref="H286:J286" si="134">SUM(H287:H288)</f>
        <v>0</v>
      </c>
      <c r="I286" s="20">
        <f t="shared" si="134"/>
        <v>0</v>
      </c>
      <c r="J286" s="20">
        <f t="shared" si="134"/>
        <v>0</v>
      </c>
      <c r="K286" s="20">
        <f>SUM(K287:K288)</f>
        <v>0</v>
      </c>
      <c r="L286" s="20">
        <f t="shared" ref="L286:N286" si="135">SUM(L287:L288)</f>
        <v>16000</v>
      </c>
      <c r="M286" s="20">
        <f t="shared" si="135"/>
        <v>0</v>
      </c>
      <c r="N286" s="20">
        <f t="shared" si="135"/>
        <v>0</v>
      </c>
      <c r="O286" s="100" t="s">
        <v>6</v>
      </c>
      <c r="P286" s="100" t="s">
        <v>88</v>
      </c>
      <c r="Q286" s="100">
        <f t="shared" ref="Q286" si="136">SUM(R286:X288)</f>
        <v>1</v>
      </c>
      <c r="R286" s="100">
        <v>0</v>
      </c>
      <c r="S286" s="100">
        <v>0</v>
      </c>
      <c r="T286" s="100">
        <v>0</v>
      </c>
      <c r="U286" s="100">
        <v>0</v>
      </c>
      <c r="V286" s="100">
        <v>1</v>
      </c>
      <c r="W286" s="100">
        <v>0</v>
      </c>
      <c r="X286" s="100">
        <v>0</v>
      </c>
    </row>
    <row r="287" spans="1:24" s="7" customFormat="1" ht="45">
      <c r="A287" s="101"/>
      <c r="B287" s="104"/>
      <c r="C287" s="101"/>
      <c r="D287" s="101"/>
      <c r="E287" s="104"/>
      <c r="F287" s="19" t="s">
        <v>60</v>
      </c>
      <c r="G287" s="20">
        <f t="shared" si="131"/>
        <v>16000</v>
      </c>
      <c r="H287" s="20">
        <v>0</v>
      </c>
      <c r="I287" s="20">
        <v>0</v>
      </c>
      <c r="J287" s="20">
        <v>0</v>
      </c>
      <c r="K287" s="20">
        <v>0</v>
      </c>
      <c r="L287" s="20">
        <v>16000</v>
      </c>
      <c r="M287" s="20">
        <v>0</v>
      </c>
      <c r="N287" s="20">
        <v>0</v>
      </c>
      <c r="O287" s="101"/>
      <c r="P287" s="101"/>
      <c r="Q287" s="101"/>
      <c r="R287" s="101"/>
      <c r="S287" s="101"/>
      <c r="T287" s="101"/>
      <c r="U287" s="101"/>
      <c r="V287" s="101"/>
      <c r="W287" s="101"/>
      <c r="X287" s="101"/>
    </row>
    <row r="288" spans="1:24" s="7" customFormat="1" ht="42" customHeight="1">
      <c r="A288" s="102"/>
      <c r="B288" s="105"/>
      <c r="C288" s="102"/>
      <c r="D288" s="102"/>
      <c r="E288" s="105"/>
      <c r="F288" s="19" t="s">
        <v>61</v>
      </c>
      <c r="G288" s="20">
        <f t="shared" si="131"/>
        <v>0</v>
      </c>
      <c r="H288" s="20">
        <v>0</v>
      </c>
      <c r="I288" s="20">
        <v>0</v>
      </c>
      <c r="J288" s="20">
        <v>0</v>
      </c>
      <c r="K288" s="20">
        <v>0</v>
      </c>
      <c r="L288" s="20">
        <v>0</v>
      </c>
      <c r="M288" s="20">
        <v>0</v>
      </c>
      <c r="N288" s="20">
        <v>0</v>
      </c>
      <c r="O288" s="102"/>
      <c r="P288" s="102"/>
      <c r="Q288" s="102"/>
      <c r="R288" s="102"/>
      <c r="S288" s="102"/>
      <c r="T288" s="102"/>
      <c r="U288" s="102"/>
      <c r="V288" s="102"/>
      <c r="W288" s="102"/>
      <c r="X288" s="102"/>
    </row>
    <row r="289" spans="1:24" s="7" customFormat="1" ht="22.5">
      <c r="A289" s="100" t="s">
        <v>347</v>
      </c>
      <c r="B289" s="103" t="s">
        <v>348</v>
      </c>
      <c r="C289" s="100">
        <v>2024</v>
      </c>
      <c r="D289" s="100">
        <v>2024</v>
      </c>
      <c r="E289" s="103" t="s">
        <v>26</v>
      </c>
      <c r="F289" s="19" t="s">
        <v>49</v>
      </c>
      <c r="G289" s="20">
        <f t="shared" si="131"/>
        <v>16000</v>
      </c>
      <c r="H289" s="20">
        <f t="shared" ref="H289:J289" si="137">SUM(H290:H291)</f>
        <v>0</v>
      </c>
      <c r="I289" s="20">
        <f t="shared" si="137"/>
        <v>0</v>
      </c>
      <c r="J289" s="20">
        <f t="shared" si="137"/>
        <v>0</v>
      </c>
      <c r="K289" s="20">
        <f>SUM(K290:K291)</f>
        <v>0</v>
      </c>
      <c r="L289" s="20">
        <f t="shared" ref="L289:N289" si="138">SUM(L290:L291)</f>
        <v>16000</v>
      </c>
      <c r="M289" s="20">
        <f t="shared" si="138"/>
        <v>0</v>
      </c>
      <c r="N289" s="20">
        <f t="shared" si="138"/>
        <v>0</v>
      </c>
      <c r="O289" s="100" t="s">
        <v>6</v>
      </c>
      <c r="P289" s="100" t="s">
        <v>88</v>
      </c>
      <c r="Q289" s="100">
        <f t="shared" ref="Q289" si="139">SUM(R289:X291)</f>
        <v>1</v>
      </c>
      <c r="R289" s="100">
        <v>0</v>
      </c>
      <c r="S289" s="100">
        <v>0</v>
      </c>
      <c r="T289" s="100">
        <v>0</v>
      </c>
      <c r="U289" s="100">
        <v>0</v>
      </c>
      <c r="V289" s="100">
        <v>1</v>
      </c>
      <c r="W289" s="100">
        <v>0</v>
      </c>
      <c r="X289" s="100">
        <v>0</v>
      </c>
    </row>
    <row r="290" spans="1:24" s="7" customFormat="1" ht="45">
      <c r="A290" s="101"/>
      <c r="B290" s="104"/>
      <c r="C290" s="101"/>
      <c r="D290" s="101"/>
      <c r="E290" s="104"/>
      <c r="F290" s="19" t="s">
        <v>60</v>
      </c>
      <c r="G290" s="20">
        <f t="shared" si="131"/>
        <v>16000</v>
      </c>
      <c r="H290" s="20">
        <v>0</v>
      </c>
      <c r="I290" s="20">
        <v>0</v>
      </c>
      <c r="J290" s="20">
        <v>0</v>
      </c>
      <c r="K290" s="20">
        <v>0</v>
      </c>
      <c r="L290" s="20">
        <v>16000</v>
      </c>
      <c r="M290" s="20">
        <v>0</v>
      </c>
      <c r="N290" s="20">
        <v>0</v>
      </c>
      <c r="O290" s="101"/>
      <c r="P290" s="101"/>
      <c r="Q290" s="101"/>
      <c r="R290" s="101"/>
      <c r="S290" s="101"/>
      <c r="T290" s="101"/>
      <c r="U290" s="101"/>
      <c r="V290" s="101"/>
      <c r="W290" s="101"/>
      <c r="X290" s="101"/>
    </row>
    <row r="291" spans="1:24" s="7" customFormat="1" ht="33.75">
      <c r="A291" s="102"/>
      <c r="B291" s="105"/>
      <c r="C291" s="102"/>
      <c r="D291" s="102"/>
      <c r="E291" s="105"/>
      <c r="F291" s="19" t="s">
        <v>61</v>
      </c>
      <c r="G291" s="20">
        <f t="shared" si="131"/>
        <v>0</v>
      </c>
      <c r="H291" s="20">
        <v>0</v>
      </c>
      <c r="I291" s="20">
        <v>0</v>
      </c>
      <c r="J291" s="20">
        <v>0</v>
      </c>
      <c r="K291" s="20">
        <v>0</v>
      </c>
      <c r="L291" s="20">
        <v>0</v>
      </c>
      <c r="M291" s="20">
        <v>0</v>
      </c>
      <c r="N291" s="20">
        <v>0</v>
      </c>
      <c r="O291" s="102"/>
      <c r="P291" s="102"/>
      <c r="Q291" s="102"/>
      <c r="R291" s="102"/>
      <c r="S291" s="102"/>
      <c r="T291" s="102"/>
      <c r="U291" s="102"/>
      <c r="V291" s="102"/>
      <c r="W291" s="102"/>
      <c r="X291" s="102"/>
    </row>
    <row r="292" spans="1:24" s="7" customFormat="1" ht="14.45" customHeight="1">
      <c r="A292" s="100">
        <v>77</v>
      </c>
      <c r="B292" s="103" t="s">
        <v>254</v>
      </c>
      <c r="C292" s="100">
        <v>2020</v>
      </c>
      <c r="D292" s="100">
        <v>2026</v>
      </c>
      <c r="E292" s="103" t="s">
        <v>26</v>
      </c>
      <c r="F292" s="19" t="s">
        <v>49</v>
      </c>
      <c r="G292" s="20">
        <f t="shared" si="127"/>
        <v>29989423.609999999</v>
      </c>
      <c r="H292" s="20">
        <f t="shared" ref="H292:N292" si="140">SUM(H293:H294)</f>
        <v>0</v>
      </c>
      <c r="I292" s="20">
        <f t="shared" si="140"/>
        <v>0</v>
      </c>
      <c r="J292" s="20">
        <f t="shared" si="140"/>
        <v>0</v>
      </c>
      <c r="K292" s="20">
        <f t="shared" si="140"/>
        <v>0</v>
      </c>
      <c r="L292" s="20">
        <f t="shared" si="140"/>
        <v>7567245.75</v>
      </c>
      <c r="M292" s="20">
        <f t="shared" si="140"/>
        <v>11211088.93</v>
      </c>
      <c r="N292" s="20">
        <f t="shared" si="140"/>
        <v>11211088.93</v>
      </c>
      <c r="O292" s="100" t="s">
        <v>48</v>
      </c>
      <c r="P292" s="100" t="s">
        <v>48</v>
      </c>
      <c r="Q292" s="100" t="s">
        <v>48</v>
      </c>
      <c r="R292" s="100" t="s">
        <v>48</v>
      </c>
      <c r="S292" s="100" t="s">
        <v>48</v>
      </c>
      <c r="T292" s="100" t="s">
        <v>48</v>
      </c>
      <c r="U292" s="100" t="s">
        <v>48</v>
      </c>
      <c r="V292" s="100" t="s">
        <v>48</v>
      </c>
      <c r="W292" s="100" t="s">
        <v>48</v>
      </c>
      <c r="X292" s="100" t="s">
        <v>48</v>
      </c>
    </row>
    <row r="293" spans="1:24" s="7" customFormat="1" ht="45">
      <c r="A293" s="101"/>
      <c r="B293" s="104"/>
      <c r="C293" s="101"/>
      <c r="D293" s="101"/>
      <c r="E293" s="104"/>
      <c r="F293" s="19" t="s">
        <v>60</v>
      </c>
      <c r="G293" s="20">
        <f t="shared" si="127"/>
        <v>29989423.609999999</v>
      </c>
      <c r="H293" s="20">
        <v>0</v>
      </c>
      <c r="I293" s="20">
        <v>0</v>
      </c>
      <c r="J293" s="20">
        <v>0</v>
      </c>
      <c r="K293" s="77">
        <v>0</v>
      </c>
      <c r="L293" s="77">
        <v>7567245.75</v>
      </c>
      <c r="M293" s="20">
        <v>11211088.93</v>
      </c>
      <c r="N293" s="20">
        <v>11211088.93</v>
      </c>
      <c r="O293" s="101"/>
      <c r="P293" s="101"/>
      <c r="Q293" s="101"/>
      <c r="R293" s="101"/>
      <c r="S293" s="101"/>
      <c r="T293" s="101"/>
      <c r="U293" s="101"/>
      <c r="V293" s="101"/>
      <c r="W293" s="101"/>
      <c r="X293" s="101"/>
    </row>
    <row r="294" spans="1:24" s="7" customFormat="1" ht="33.75">
      <c r="A294" s="102"/>
      <c r="B294" s="105"/>
      <c r="C294" s="102"/>
      <c r="D294" s="102"/>
      <c r="E294" s="105"/>
      <c r="F294" s="19" t="s">
        <v>61</v>
      </c>
      <c r="G294" s="20">
        <f t="shared" si="127"/>
        <v>0</v>
      </c>
      <c r="H294" s="20">
        <v>0</v>
      </c>
      <c r="I294" s="20">
        <v>0</v>
      </c>
      <c r="J294" s="20">
        <v>0</v>
      </c>
      <c r="K294" s="20">
        <v>0</v>
      </c>
      <c r="L294" s="20">
        <v>0</v>
      </c>
      <c r="M294" s="20">
        <v>0</v>
      </c>
      <c r="N294" s="20">
        <v>0</v>
      </c>
      <c r="O294" s="102"/>
      <c r="P294" s="102"/>
      <c r="Q294" s="102"/>
      <c r="R294" s="102"/>
      <c r="S294" s="102"/>
      <c r="T294" s="102"/>
      <c r="U294" s="102"/>
      <c r="V294" s="102"/>
      <c r="W294" s="102"/>
      <c r="X294" s="102"/>
    </row>
    <row r="295" spans="1:24" s="7" customFormat="1" ht="43.5" customHeight="1">
      <c r="A295" s="100" t="s">
        <v>229</v>
      </c>
      <c r="B295" s="103" t="s">
        <v>260</v>
      </c>
      <c r="C295" s="100">
        <v>2020</v>
      </c>
      <c r="D295" s="100">
        <v>2026</v>
      </c>
      <c r="E295" s="103" t="s">
        <v>26</v>
      </c>
      <c r="F295" s="19" t="s">
        <v>49</v>
      </c>
      <c r="G295" s="20">
        <f>SUM(H295:N295)</f>
        <v>142187459.88</v>
      </c>
      <c r="H295" s="20">
        <f t="shared" ref="H295:N295" si="141">SUM(H296:H297)</f>
        <v>3458678.92</v>
      </c>
      <c r="I295" s="20">
        <f t="shared" si="141"/>
        <v>0</v>
      </c>
      <c r="J295" s="20">
        <f t="shared" si="141"/>
        <v>138728780.96000001</v>
      </c>
      <c r="K295" s="20">
        <f t="shared" si="141"/>
        <v>0</v>
      </c>
      <c r="L295" s="20">
        <f t="shared" si="141"/>
        <v>0</v>
      </c>
      <c r="M295" s="20">
        <f t="shared" si="141"/>
        <v>0</v>
      </c>
      <c r="N295" s="20">
        <f t="shared" si="141"/>
        <v>0</v>
      </c>
      <c r="O295" s="83" t="s">
        <v>230</v>
      </c>
      <c r="P295" s="83" t="s">
        <v>73</v>
      </c>
      <c r="Q295" s="83" t="s">
        <v>48</v>
      </c>
      <c r="R295" s="83">
        <v>100</v>
      </c>
      <c r="S295" s="83" t="s">
        <v>48</v>
      </c>
      <c r="T295" s="83">
        <v>100</v>
      </c>
      <c r="U295" s="83" t="s">
        <v>48</v>
      </c>
      <c r="V295" s="83" t="s">
        <v>48</v>
      </c>
      <c r="W295" s="83" t="s">
        <v>48</v>
      </c>
      <c r="X295" s="83" t="s">
        <v>48</v>
      </c>
    </row>
    <row r="296" spans="1:24" s="7" customFormat="1" ht="45">
      <c r="A296" s="101"/>
      <c r="B296" s="104"/>
      <c r="C296" s="101"/>
      <c r="D296" s="101"/>
      <c r="E296" s="104"/>
      <c r="F296" s="19" t="s">
        <v>60</v>
      </c>
      <c r="G296" s="20">
        <f>SUM(H296:N296)</f>
        <v>5742392.0899999999</v>
      </c>
      <c r="H296" s="20">
        <v>193240.85</v>
      </c>
      <c r="I296" s="20">
        <v>0</v>
      </c>
      <c r="J296" s="20">
        <v>5549151.2400000002</v>
      </c>
      <c r="K296" s="20">
        <v>0</v>
      </c>
      <c r="L296" s="20">
        <v>0</v>
      </c>
      <c r="M296" s="20">
        <v>0</v>
      </c>
      <c r="N296" s="20">
        <v>0</v>
      </c>
      <c r="O296" s="115" t="s">
        <v>297</v>
      </c>
      <c r="P296" s="115" t="s">
        <v>73</v>
      </c>
      <c r="Q296" s="115" t="s">
        <v>48</v>
      </c>
      <c r="R296" s="115" t="s">
        <v>48</v>
      </c>
      <c r="S296" s="115" t="s">
        <v>48</v>
      </c>
      <c r="T296" s="115">
        <v>100</v>
      </c>
      <c r="U296" s="115" t="s">
        <v>48</v>
      </c>
      <c r="V296" s="115" t="s">
        <v>48</v>
      </c>
      <c r="W296" s="115" t="s">
        <v>48</v>
      </c>
      <c r="X296" s="115" t="s">
        <v>48</v>
      </c>
    </row>
    <row r="297" spans="1:24" s="7" customFormat="1" ht="39.75" customHeight="1">
      <c r="A297" s="102"/>
      <c r="B297" s="105"/>
      <c r="C297" s="102"/>
      <c r="D297" s="102"/>
      <c r="E297" s="105"/>
      <c r="F297" s="19" t="s">
        <v>61</v>
      </c>
      <c r="G297" s="20">
        <f>SUM(H297:N297)</f>
        <v>136445067.78999999</v>
      </c>
      <c r="H297" s="20">
        <v>3265438.07</v>
      </c>
      <c r="I297" s="20">
        <v>0</v>
      </c>
      <c r="J297" s="20">
        <v>133179629.72</v>
      </c>
      <c r="K297" s="20">
        <v>0</v>
      </c>
      <c r="L297" s="20">
        <v>0</v>
      </c>
      <c r="M297" s="20">
        <v>0</v>
      </c>
      <c r="N297" s="20">
        <v>0</v>
      </c>
      <c r="O297" s="116"/>
      <c r="P297" s="116"/>
      <c r="Q297" s="116"/>
      <c r="R297" s="116"/>
      <c r="S297" s="116"/>
      <c r="T297" s="116"/>
      <c r="U297" s="116"/>
      <c r="V297" s="116"/>
      <c r="W297" s="116"/>
      <c r="X297" s="116"/>
    </row>
    <row r="298" spans="1:24" s="7" customFormat="1" ht="14.45" customHeight="1">
      <c r="A298" s="100">
        <v>78</v>
      </c>
      <c r="B298" s="103" t="s">
        <v>255</v>
      </c>
      <c r="C298" s="100">
        <v>2020</v>
      </c>
      <c r="D298" s="100">
        <v>2026</v>
      </c>
      <c r="E298" s="103" t="s">
        <v>26</v>
      </c>
      <c r="F298" s="19" t="s">
        <v>49</v>
      </c>
      <c r="G298" s="20">
        <f t="shared" si="127"/>
        <v>482800</v>
      </c>
      <c r="H298" s="20">
        <f t="shared" ref="H298:N298" si="142">SUM(H299:H300)</f>
        <v>0</v>
      </c>
      <c r="I298" s="20">
        <f t="shared" si="142"/>
        <v>0</v>
      </c>
      <c r="J298" s="20">
        <f t="shared" si="142"/>
        <v>0</v>
      </c>
      <c r="K298" s="20">
        <f t="shared" si="142"/>
        <v>0</v>
      </c>
      <c r="L298" s="20">
        <f t="shared" si="142"/>
        <v>122800</v>
      </c>
      <c r="M298" s="20">
        <f t="shared" si="142"/>
        <v>180000</v>
      </c>
      <c r="N298" s="20">
        <f t="shared" si="142"/>
        <v>180000</v>
      </c>
      <c r="O298" s="100" t="s">
        <v>48</v>
      </c>
      <c r="P298" s="100" t="s">
        <v>48</v>
      </c>
      <c r="Q298" s="100" t="s">
        <v>48</v>
      </c>
      <c r="R298" s="100" t="s">
        <v>48</v>
      </c>
      <c r="S298" s="100" t="s">
        <v>48</v>
      </c>
      <c r="T298" s="100" t="s">
        <v>48</v>
      </c>
      <c r="U298" s="100" t="s">
        <v>48</v>
      </c>
      <c r="V298" s="100" t="s">
        <v>48</v>
      </c>
      <c r="W298" s="100" t="s">
        <v>48</v>
      </c>
      <c r="X298" s="100" t="s">
        <v>48</v>
      </c>
    </row>
    <row r="299" spans="1:24" s="7" customFormat="1" ht="45">
      <c r="A299" s="101"/>
      <c r="B299" s="104"/>
      <c r="C299" s="101"/>
      <c r="D299" s="101"/>
      <c r="E299" s="104"/>
      <c r="F299" s="19" t="s">
        <v>60</v>
      </c>
      <c r="G299" s="20">
        <f t="shared" si="127"/>
        <v>482800</v>
      </c>
      <c r="H299" s="20">
        <v>0</v>
      </c>
      <c r="I299" s="20">
        <v>0</v>
      </c>
      <c r="J299" s="20">
        <v>0</v>
      </c>
      <c r="K299" s="20">
        <v>0</v>
      </c>
      <c r="L299" s="20">
        <v>122800</v>
      </c>
      <c r="M299" s="20">
        <v>180000</v>
      </c>
      <c r="N299" s="20">
        <v>180000</v>
      </c>
      <c r="O299" s="101"/>
      <c r="P299" s="101"/>
      <c r="Q299" s="101"/>
      <c r="R299" s="101"/>
      <c r="S299" s="101"/>
      <c r="T299" s="101"/>
      <c r="U299" s="101"/>
      <c r="V299" s="101"/>
      <c r="W299" s="101"/>
      <c r="X299" s="101"/>
    </row>
    <row r="300" spans="1:24" s="7" customFormat="1" ht="33.75">
      <c r="A300" s="102"/>
      <c r="B300" s="105"/>
      <c r="C300" s="102"/>
      <c r="D300" s="102"/>
      <c r="E300" s="105"/>
      <c r="F300" s="19" t="s">
        <v>61</v>
      </c>
      <c r="G300" s="20">
        <f t="shared" si="127"/>
        <v>0</v>
      </c>
      <c r="H300" s="20">
        <v>0</v>
      </c>
      <c r="I300" s="20">
        <v>0</v>
      </c>
      <c r="J300" s="20">
        <v>0</v>
      </c>
      <c r="K300" s="20">
        <v>0</v>
      </c>
      <c r="L300" s="20">
        <v>0</v>
      </c>
      <c r="M300" s="20">
        <v>0</v>
      </c>
      <c r="N300" s="20">
        <v>0</v>
      </c>
      <c r="O300" s="102"/>
      <c r="P300" s="102"/>
      <c r="Q300" s="102"/>
      <c r="R300" s="102"/>
      <c r="S300" s="102"/>
      <c r="T300" s="102"/>
      <c r="U300" s="102"/>
      <c r="V300" s="102"/>
      <c r="W300" s="102"/>
      <c r="X300" s="102"/>
    </row>
    <row r="301" spans="1:24" s="7" customFormat="1" ht="14.45" customHeight="1">
      <c r="A301" s="100">
        <v>79</v>
      </c>
      <c r="B301" s="103" t="s">
        <v>256</v>
      </c>
      <c r="C301" s="100">
        <v>2020</v>
      </c>
      <c r="D301" s="100">
        <v>2026</v>
      </c>
      <c r="E301" s="103" t="s">
        <v>26</v>
      </c>
      <c r="F301" s="19" t="s">
        <v>49</v>
      </c>
      <c r="G301" s="20">
        <f t="shared" si="127"/>
        <v>0</v>
      </c>
      <c r="H301" s="20">
        <f t="shared" ref="H301:N301" si="143">SUM(H302:H303)</f>
        <v>0</v>
      </c>
      <c r="I301" s="20">
        <f t="shared" si="143"/>
        <v>0</v>
      </c>
      <c r="J301" s="20">
        <f t="shared" si="143"/>
        <v>0</v>
      </c>
      <c r="K301" s="20">
        <f t="shared" si="143"/>
        <v>0</v>
      </c>
      <c r="L301" s="20">
        <f t="shared" si="143"/>
        <v>0</v>
      </c>
      <c r="M301" s="20">
        <f t="shared" si="143"/>
        <v>0</v>
      </c>
      <c r="N301" s="20">
        <f t="shared" si="143"/>
        <v>0</v>
      </c>
      <c r="O301" s="100" t="s">
        <v>48</v>
      </c>
      <c r="P301" s="100" t="s">
        <v>48</v>
      </c>
      <c r="Q301" s="100" t="s">
        <v>48</v>
      </c>
      <c r="R301" s="100" t="s">
        <v>48</v>
      </c>
      <c r="S301" s="100" t="s">
        <v>48</v>
      </c>
      <c r="T301" s="100" t="s">
        <v>48</v>
      </c>
      <c r="U301" s="100" t="s">
        <v>48</v>
      </c>
      <c r="V301" s="100" t="s">
        <v>48</v>
      </c>
      <c r="W301" s="100" t="s">
        <v>48</v>
      </c>
      <c r="X301" s="100" t="s">
        <v>48</v>
      </c>
    </row>
    <row r="302" spans="1:24" s="7" customFormat="1" ht="45">
      <c r="A302" s="101"/>
      <c r="B302" s="104"/>
      <c r="C302" s="101"/>
      <c r="D302" s="101"/>
      <c r="E302" s="104"/>
      <c r="F302" s="19" t="s">
        <v>60</v>
      </c>
      <c r="G302" s="20">
        <f t="shared" si="127"/>
        <v>0</v>
      </c>
      <c r="H302" s="20">
        <v>0</v>
      </c>
      <c r="I302" s="20">
        <v>0</v>
      </c>
      <c r="J302" s="20">
        <v>0</v>
      </c>
      <c r="K302" s="20">
        <v>0</v>
      </c>
      <c r="L302" s="20">
        <v>0</v>
      </c>
      <c r="M302" s="20">
        <v>0</v>
      </c>
      <c r="N302" s="20">
        <v>0</v>
      </c>
      <c r="O302" s="101"/>
      <c r="P302" s="101"/>
      <c r="Q302" s="101"/>
      <c r="R302" s="101"/>
      <c r="S302" s="101"/>
      <c r="T302" s="101"/>
      <c r="U302" s="101"/>
      <c r="V302" s="101"/>
      <c r="W302" s="101"/>
      <c r="X302" s="101"/>
    </row>
    <row r="303" spans="1:24" s="7" customFormat="1" ht="33.75">
      <c r="A303" s="102"/>
      <c r="B303" s="105"/>
      <c r="C303" s="102"/>
      <c r="D303" s="102"/>
      <c r="E303" s="105"/>
      <c r="F303" s="19" t="s">
        <v>61</v>
      </c>
      <c r="G303" s="20">
        <f>SUM(H303:N303)</f>
        <v>0</v>
      </c>
      <c r="H303" s="20">
        <v>0</v>
      </c>
      <c r="I303" s="20">
        <v>0</v>
      </c>
      <c r="J303" s="20">
        <v>0</v>
      </c>
      <c r="K303" s="20">
        <v>0</v>
      </c>
      <c r="L303" s="20">
        <v>0</v>
      </c>
      <c r="M303" s="20">
        <v>0</v>
      </c>
      <c r="N303" s="20">
        <v>0</v>
      </c>
      <c r="O303" s="102"/>
      <c r="P303" s="102"/>
      <c r="Q303" s="102"/>
      <c r="R303" s="102"/>
      <c r="S303" s="102"/>
      <c r="T303" s="102"/>
      <c r="U303" s="102"/>
      <c r="V303" s="102"/>
      <c r="W303" s="102"/>
      <c r="X303" s="102"/>
    </row>
    <row r="304" spans="1:24" s="7" customFormat="1" ht="14.45" customHeight="1">
      <c r="A304" s="100">
        <v>80</v>
      </c>
      <c r="B304" s="103" t="s">
        <v>257</v>
      </c>
      <c r="C304" s="100">
        <v>2020</v>
      </c>
      <c r="D304" s="100">
        <v>2026</v>
      </c>
      <c r="E304" s="103" t="s">
        <v>26</v>
      </c>
      <c r="F304" s="19" t="s">
        <v>49</v>
      </c>
      <c r="G304" s="20">
        <f t="shared" ref="G304:G324" si="144">SUM(H304:N304)</f>
        <v>3000000</v>
      </c>
      <c r="H304" s="20">
        <f t="shared" ref="H304:N304" si="145">SUM(H305:H306)</f>
        <v>0</v>
      </c>
      <c r="I304" s="20">
        <f t="shared" si="145"/>
        <v>0</v>
      </c>
      <c r="J304" s="20">
        <f t="shared" si="145"/>
        <v>0</v>
      </c>
      <c r="K304" s="20">
        <f t="shared" si="145"/>
        <v>0</v>
      </c>
      <c r="L304" s="20">
        <f t="shared" si="145"/>
        <v>1000000</v>
      </c>
      <c r="M304" s="20">
        <f t="shared" si="145"/>
        <v>1000000</v>
      </c>
      <c r="N304" s="20">
        <f t="shared" si="145"/>
        <v>1000000</v>
      </c>
      <c r="O304" s="100" t="s">
        <v>48</v>
      </c>
      <c r="P304" s="100" t="s">
        <v>48</v>
      </c>
      <c r="Q304" s="100" t="s">
        <v>48</v>
      </c>
      <c r="R304" s="100" t="s">
        <v>48</v>
      </c>
      <c r="S304" s="100" t="s">
        <v>48</v>
      </c>
      <c r="T304" s="100" t="s">
        <v>48</v>
      </c>
      <c r="U304" s="100" t="s">
        <v>48</v>
      </c>
      <c r="V304" s="100" t="s">
        <v>48</v>
      </c>
      <c r="W304" s="100" t="s">
        <v>48</v>
      </c>
      <c r="X304" s="100" t="s">
        <v>48</v>
      </c>
    </row>
    <row r="305" spans="1:24" s="7" customFormat="1" ht="45">
      <c r="A305" s="101"/>
      <c r="B305" s="104"/>
      <c r="C305" s="101"/>
      <c r="D305" s="101"/>
      <c r="E305" s="104"/>
      <c r="F305" s="19" t="s">
        <v>60</v>
      </c>
      <c r="G305" s="20">
        <f t="shared" si="144"/>
        <v>3000000</v>
      </c>
      <c r="H305" s="20">
        <v>0</v>
      </c>
      <c r="I305" s="20">
        <v>0</v>
      </c>
      <c r="J305" s="20">
        <v>0</v>
      </c>
      <c r="K305" s="20">
        <v>0</v>
      </c>
      <c r="L305" s="20">
        <v>1000000</v>
      </c>
      <c r="M305" s="20">
        <v>1000000</v>
      </c>
      <c r="N305" s="20">
        <v>1000000</v>
      </c>
      <c r="O305" s="101"/>
      <c r="P305" s="101"/>
      <c r="Q305" s="101"/>
      <c r="R305" s="101"/>
      <c r="S305" s="101"/>
      <c r="T305" s="101"/>
      <c r="U305" s="101"/>
      <c r="V305" s="101"/>
      <c r="W305" s="101"/>
      <c r="X305" s="101"/>
    </row>
    <row r="306" spans="1:24" s="7" customFormat="1" ht="28.15" customHeight="1">
      <c r="A306" s="102"/>
      <c r="B306" s="105"/>
      <c r="C306" s="102"/>
      <c r="D306" s="102"/>
      <c r="E306" s="105"/>
      <c r="F306" s="19" t="s">
        <v>61</v>
      </c>
      <c r="G306" s="20">
        <f t="shared" si="144"/>
        <v>0</v>
      </c>
      <c r="H306" s="20">
        <v>0</v>
      </c>
      <c r="I306" s="20">
        <v>0</v>
      </c>
      <c r="J306" s="20">
        <f>J309+J312</f>
        <v>0</v>
      </c>
      <c r="K306" s="20">
        <f>K309+K312</f>
        <v>0</v>
      </c>
      <c r="L306" s="20">
        <v>0</v>
      </c>
      <c r="M306" s="20">
        <v>0</v>
      </c>
      <c r="N306" s="20">
        <v>0</v>
      </c>
      <c r="O306" s="102"/>
      <c r="P306" s="102"/>
      <c r="Q306" s="102"/>
      <c r="R306" s="102"/>
      <c r="S306" s="102"/>
      <c r="T306" s="102"/>
      <c r="U306" s="102"/>
      <c r="V306" s="102"/>
      <c r="W306" s="102"/>
      <c r="X306" s="102"/>
    </row>
    <row r="307" spans="1:24" s="7" customFormat="1" ht="14.45" customHeight="1">
      <c r="A307" s="100">
        <v>81</v>
      </c>
      <c r="B307" s="103" t="s">
        <v>258</v>
      </c>
      <c r="C307" s="100">
        <v>2020</v>
      </c>
      <c r="D307" s="100">
        <v>2026</v>
      </c>
      <c r="E307" s="103" t="s">
        <v>26</v>
      </c>
      <c r="F307" s="19" t="s">
        <v>49</v>
      </c>
      <c r="G307" s="20">
        <f t="shared" si="144"/>
        <v>96799200</v>
      </c>
      <c r="H307" s="20">
        <f t="shared" ref="H307:N307" si="146">SUM(H308:H309)</f>
        <v>79822000</v>
      </c>
      <c r="I307" s="20">
        <f t="shared" si="146"/>
        <v>16977200</v>
      </c>
      <c r="J307" s="20">
        <f t="shared" si="146"/>
        <v>0</v>
      </c>
      <c r="K307" s="20">
        <f t="shared" si="146"/>
        <v>0</v>
      </c>
      <c r="L307" s="20">
        <f t="shared" si="146"/>
        <v>0</v>
      </c>
      <c r="M307" s="20">
        <f t="shared" si="146"/>
        <v>0</v>
      </c>
      <c r="N307" s="20">
        <f t="shared" si="146"/>
        <v>0</v>
      </c>
      <c r="O307" s="100" t="s">
        <v>48</v>
      </c>
      <c r="P307" s="100" t="s">
        <v>48</v>
      </c>
      <c r="Q307" s="100" t="s">
        <v>48</v>
      </c>
      <c r="R307" s="100" t="s">
        <v>48</v>
      </c>
      <c r="S307" s="100" t="s">
        <v>48</v>
      </c>
      <c r="T307" s="100" t="s">
        <v>48</v>
      </c>
      <c r="U307" s="100" t="s">
        <v>48</v>
      </c>
      <c r="V307" s="100" t="s">
        <v>48</v>
      </c>
      <c r="W307" s="100" t="s">
        <v>48</v>
      </c>
      <c r="X307" s="100" t="s">
        <v>48</v>
      </c>
    </row>
    <row r="308" spans="1:24" s="7" customFormat="1" ht="45">
      <c r="A308" s="101"/>
      <c r="B308" s="104"/>
      <c r="C308" s="101"/>
      <c r="D308" s="101"/>
      <c r="E308" s="104"/>
      <c r="F308" s="19" t="s">
        <v>60</v>
      </c>
      <c r="G308" s="20">
        <f t="shared" si="144"/>
        <v>4839960</v>
      </c>
      <c r="H308" s="20">
        <v>3991100</v>
      </c>
      <c r="I308" s="20">
        <v>848860</v>
      </c>
      <c r="J308" s="77">
        <v>0</v>
      </c>
      <c r="K308" s="20">
        <v>0</v>
      </c>
      <c r="L308" s="20">
        <v>0</v>
      </c>
      <c r="M308" s="20">
        <v>0</v>
      </c>
      <c r="N308" s="20">
        <v>0</v>
      </c>
      <c r="O308" s="101"/>
      <c r="P308" s="101"/>
      <c r="Q308" s="101"/>
      <c r="R308" s="101"/>
      <c r="S308" s="101"/>
      <c r="T308" s="101"/>
      <c r="U308" s="101"/>
      <c r="V308" s="101"/>
      <c r="W308" s="101"/>
      <c r="X308" s="101"/>
    </row>
    <row r="309" spans="1:24" s="7" customFormat="1" ht="28.9" customHeight="1">
      <c r="A309" s="102"/>
      <c r="B309" s="105"/>
      <c r="C309" s="102"/>
      <c r="D309" s="102"/>
      <c r="E309" s="105"/>
      <c r="F309" s="19" t="s">
        <v>61</v>
      </c>
      <c r="G309" s="20">
        <f t="shared" si="144"/>
        <v>91959240</v>
      </c>
      <c r="H309" s="20">
        <v>75830900</v>
      </c>
      <c r="I309" s="20">
        <v>16128340</v>
      </c>
      <c r="J309" s="77">
        <v>0</v>
      </c>
      <c r="K309" s="20">
        <v>0</v>
      </c>
      <c r="L309" s="20">
        <v>0</v>
      </c>
      <c r="M309" s="20">
        <v>0</v>
      </c>
      <c r="N309" s="20">
        <v>0</v>
      </c>
      <c r="O309" s="102"/>
      <c r="P309" s="102"/>
      <c r="Q309" s="102"/>
      <c r="R309" s="102"/>
      <c r="S309" s="102"/>
      <c r="T309" s="102"/>
      <c r="U309" s="102"/>
      <c r="V309" s="102"/>
      <c r="W309" s="102"/>
      <c r="X309" s="102"/>
    </row>
    <row r="310" spans="1:24" s="7" customFormat="1" ht="19.899999999999999" customHeight="1">
      <c r="A310" s="100">
        <v>82</v>
      </c>
      <c r="B310" s="103" t="s">
        <v>259</v>
      </c>
      <c r="C310" s="100">
        <v>2020</v>
      </c>
      <c r="D310" s="100">
        <v>2026</v>
      </c>
      <c r="E310" s="103" t="s">
        <v>26</v>
      </c>
      <c r="F310" s="19" t="s">
        <v>49</v>
      </c>
      <c r="G310" s="20">
        <f t="shared" si="144"/>
        <v>360000</v>
      </c>
      <c r="H310" s="20">
        <f t="shared" ref="H310:N310" si="147">SUM(H311:H312)</f>
        <v>180000</v>
      </c>
      <c r="I310" s="20">
        <f t="shared" si="147"/>
        <v>180000</v>
      </c>
      <c r="J310" s="20">
        <f t="shared" si="147"/>
        <v>0</v>
      </c>
      <c r="K310" s="20">
        <f t="shared" si="147"/>
        <v>0</v>
      </c>
      <c r="L310" s="20">
        <f t="shared" si="147"/>
        <v>0</v>
      </c>
      <c r="M310" s="20">
        <f t="shared" si="147"/>
        <v>0</v>
      </c>
      <c r="N310" s="20">
        <f t="shared" si="147"/>
        <v>0</v>
      </c>
      <c r="O310" s="100" t="s">
        <v>89</v>
      </c>
      <c r="P310" s="100" t="s">
        <v>88</v>
      </c>
      <c r="Q310" s="100">
        <f>SUM(R310:X312)</f>
        <v>0</v>
      </c>
      <c r="R310" s="100">
        <v>0</v>
      </c>
      <c r="S310" s="100">
        <v>0</v>
      </c>
      <c r="T310" s="100">
        <v>0</v>
      </c>
      <c r="U310" s="100">
        <v>0</v>
      </c>
      <c r="V310" s="100">
        <v>0</v>
      </c>
      <c r="W310" s="100">
        <v>0</v>
      </c>
      <c r="X310" s="100">
        <v>0</v>
      </c>
    </row>
    <row r="311" spans="1:24" s="7" customFormat="1" ht="45">
      <c r="A311" s="101"/>
      <c r="B311" s="104"/>
      <c r="C311" s="101"/>
      <c r="D311" s="101"/>
      <c r="E311" s="104"/>
      <c r="F311" s="19" t="s">
        <v>60</v>
      </c>
      <c r="G311" s="20">
        <f t="shared" si="144"/>
        <v>360000</v>
      </c>
      <c r="H311" s="20">
        <v>180000</v>
      </c>
      <c r="I311" s="20">
        <v>180000</v>
      </c>
      <c r="J311" s="77">
        <v>0</v>
      </c>
      <c r="K311" s="20">
        <v>0</v>
      </c>
      <c r="L311" s="20">
        <v>0</v>
      </c>
      <c r="M311" s="20">
        <v>0</v>
      </c>
      <c r="N311" s="20">
        <v>0</v>
      </c>
      <c r="O311" s="101"/>
      <c r="P311" s="101"/>
      <c r="Q311" s="101"/>
      <c r="R311" s="101"/>
      <c r="S311" s="101"/>
      <c r="T311" s="101"/>
      <c r="U311" s="101"/>
      <c r="V311" s="101"/>
      <c r="W311" s="101"/>
      <c r="X311" s="101"/>
    </row>
    <row r="312" spans="1:24" s="7" customFormat="1" ht="40.5" customHeight="1">
      <c r="A312" s="102"/>
      <c r="B312" s="105"/>
      <c r="C312" s="102"/>
      <c r="D312" s="102"/>
      <c r="E312" s="105"/>
      <c r="F312" s="19" t="s">
        <v>61</v>
      </c>
      <c r="G312" s="20">
        <f t="shared" si="144"/>
        <v>0</v>
      </c>
      <c r="H312" s="20">
        <v>0</v>
      </c>
      <c r="I312" s="20">
        <v>0</v>
      </c>
      <c r="J312" s="20">
        <v>0</v>
      </c>
      <c r="K312" s="20">
        <v>0</v>
      </c>
      <c r="L312" s="20">
        <v>0</v>
      </c>
      <c r="M312" s="20">
        <v>0</v>
      </c>
      <c r="N312" s="20">
        <v>0</v>
      </c>
      <c r="O312" s="102"/>
      <c r="P312" s="102"/>
      <c r="Q312" s="102"/>
      <c r="R312" s="102"/>
      <c r="S312" s="102"/>
      <c r="T312" s="102"/>
      <c r="U312" s="102"/>
      <c r="V312" s="102"/>
      <c r="W312" s="102"/>
      <c r="X312" s="102"/>
    </row>
    <row r="313" spans="1:24" s="7" customFormat="1" ht="40.5" customHeight="1">
      <c r="A313" s="100" t="s">
        <v>262</v>
      </c>
      <c r="B313" s="103" t="s">
        <v>263</v>
      </c>
      <c r="C313" s="100">
        <v>2020</v>
      </c>
      <c r="D313" s="100">
        <v>2026</v>
      </c>
      <c r="E313" s="103" t="s">
        <v>26</v>
      </c>
      <c r="F313" s="19" t="s">
        <v>49</v>
      </c>
      <c r="G313" s="20">
        <f t="shared" ref="G313:G318" si="148">SUM(H313:N313)</f>
        <v>4896922.41</v>
      </c>
      <c r="H313" s="20">
        <f t="shared" ref="H313:N313" si="149">SUM(H314:H315)</f>
        <v>0</v>
      </c>
      <c r="I313" s="20">
        <f t="shared" si="149"/>
        <v>3000000</v>
      </c>
      <c r="J313" s="20">
        <f t="shared" si="149"/>
        <v>600000</v>
      </c>
      <c r="K313" s="20">
        <f t="shared" si="149"/>
        <v>1296922.4099999999</v>
      </c>
      <c r="L313" s="20">
        <f t="shared" si="149"/>
        <v>0</v>
      </c>
      <c r="M313" s="20">
        <f t="shared" si="149"/>
        <v>0</v>
      </c>
      <c r="N313" s="20">
        <f t="shared" si="149"/>
        <v>0</v>
      </c>
      <c r="O313" s="100" t="s">
        <v>264</v>
      </c>
      <c r="P313" s="100" t="s">
        <v>73</v>
      </c>
      <c r="Q313" s="100" t="s">
        <v>48</v>
      </c>
      <c r="R313" s="100">
        <v>100</v>
      </c>
      <c r="S313" s="100">
        <v>100</v>
      </c>
      <c r="T313" s="100">
        <v>100</v>
      </c>
      <c r="U313" s="100">
        <v>100</v>
      </c>
      <c r="V313" s="100">
        <v>100</v>
      </c>
      <c r="W313" s="100">
        <v>100</v>
      </c>
      <c r="X313" s="100">
        <v>100</v>
      </c>
    </row>
    <row r="314" spans="1:24" s="7" customFormat="1" ht="40.5" customHeight="1">
      <c r="A314" s="101"/>
      <c r="B314" s="104"/>
      <c r="C314" s="101"/>
      <c r="D314" s="101"/>
      <c r="E314" s="104"/>
      <c r="F314" s="19" t="s">
        <v>60</v>
      </c>
      <c r="G314" s="20">
        <f t="shared" si="148"/>
        <v>4896922.41</v>
      </c>
      <c r="H314" s="20">
        <v>0</v>
      </c>
      <c r="I314" s="20">
        <v>3000000</v>
      </c>
      <c r="J314" s="20">
        <v>600000</v>
      </c>
      <c r="K314" s="20">
        <v>1296922.4099999999</v>
      </c>
      <c r="L314" s="20">
        <v>0</v>
      </c>
      <c r="M314" s="20">
        <v>0</v>
      </c>
      <c r="N314" s="20">
        <v>0</v>
      </c>
      <c r="O314" s="101"/>
      <c r="P314" s="101"/>
      <c r="Q314" s="101"/>
      <c r="R314" s="101"/>
      <c r="S314" s="101"/>
      <c r="T314" s="101"/>
      <c r="U314" s="101"/>
      <c r="V314" s="101"/>
      <c r="W314" s="101"/>
      <c r="X314" s="101"/>
    </row>
    <row r="315" spans="1:24" s="7" customFormat="1" ht="40.5" customHeight="1">
      <c r="A315" s="102"/>
      <c r="B315" s="105"/>
      <c r="C315" s="102"/>
      <c r="D315" s="102"/>
      <c r="E315" s="105"/>
      <c r="F315" s="19" t="s">
        <v>61</v>
      </c>
      <c r="G315" s="20">
        <f t="shared" si="148"/>
        <v>0</v>
      </c>
      <c r="H315" s="20">
        <v>0</v>
      </c>
      <c r="I315" s="20">
        <v>0</v>
      </c>
      <c r="J315" s="20">
        <v>0</v>
      </c>
      <c r="K315" s="20">
        <v>0</v>
      </c>
      <c r="L315" s="20">
        <v>0</v>
      </c>
      <c r="M315" s="20">
        <v>0</v>
      </c>
      <c r="N315" s="20">
        <v>0</v>
      </c>
      <c r="O315" s="102"/>
      <c r="P315" s="102"/>
      <c r="Q315" s="102"/>
      <c r="R315" s="102"/>
      <c r="S315" s="102"/>
      <c r="T315" s="102"/>
      <c r="U315" s="102"/>
      <c r="V315" s="102"/>
      <c r="W315" s="102"/>
      <c r="X315" s="102"/>
    </row>
    <row r="316" spans="1:24" s="7" customFormat="1" ht="40.5" customHeight="1">
      <c r="A316" s="100" t="s">
        <v>350</v>
      </c>
      <c r="B316" s="103" t="s">
        <v>351</v>
      </c>
      <c r="C316" s="100">
        <v>2020</v>
      </c>
      <c r="D316" s="100">
        <v>2026</v>
      </c>
      <c r="E316" s="103" t="s">
        <v>26</v>
      </c>
      <c r="F316" s="19" t="s">
        <v>49</v>
      </c>
      <c r="G316" s="20">
        <f t="shared" si="148"/>
        <v>25200</v>
      </c>
      <c r="H316" s="20">
        <f t="shared" ref="H316:N316" si="150">SUM(H317:H318)</f>
        <v>0</v>
      </c>
      <c r="I316" s="20">
        <f t="shared" si="150"/>
        <v>0</v>
      </c>
      <c r="J316" s="20">
        <f t="shared" si="150"/>
        <v>0</v>
      </c>
      <c r="K316" s="20">
        <f t="shared" si="150"/>
        <v>0</v>
      </c>
      <c r="L316" s="20">
        <f t="shared" si="150"/>
        <v>25200</v>
      </c>
      <c r="M316" s="20">
        <f t="shared" si="150"/>
        <v>0</v>
      </c>
      <c r="N316" s="20">
        <f t="shared" si="150"/>
        <v>0</v>
      </c>
      <c r="O316" s="100" t="s">
        <v>48</v>
      </c>
      <c r="P316" s="100" t="s">
        <v>48</v>
      </c>
      <c r="Q316" s="100" t="s">
        <v>48</v>
      </c>
      <c r="R316" s="100" t="s">
        <v>48</v>
      </c>
      <c r="S316" s="100" t="s">
        <v>48</v>
      </c>
      <c r="T316" s="100" t="s">
        <v>48</v>
      </c>
      <c r="U316" s="100" t="s">
        <v>48</v>
      </c>
      <c r="V316" s="100" t="s">
        <v>48</v>
      </c>
      <c r="W316" s="100" t="s">
        <v>48</v>
      </c>
      <c r="X316" s="100" t="s">
        <v>48</v>
      </c>
    </row>
    <row r="317" spans="1:24" s="7" customFormat="1" ht="40.5" customHeight="1">
      <c r="A317" s="101"/>
      <c r="B317" s="104"/>
      <c r="C317" s="101"/>
      <c r="D317" s="101"/>
      <c r="E317" s="104"/>
      <c r="F317" s="19" t="s">
        <v>60</v>
      </c>
      <c r="G317" s="20">
        <f t="shared" si="148"/>
        <v>25200</v>
      </c>
      <c r="H317" s="20">
        <v>0</v>
      </c>
      <c r="I317" s="20">
        <v>0</v>
      </c>
      <c r="J317" s="20">
        <v>0</v>
      </c>
      <c r="K317" s="20">
        <v>0</v>
      </c>
      <c r="L317" s="20">
        <v>25200</v>
      </c>
      <c r="M317" s="20">
        <v>0</v>
      </c>
      <c r="N317" s="20">
        <v>0</v>
      </c>
      <c r="O317" s="101"/>
      <c r="P317" s="101"/>
      <c r="Q317" s="101"/>
      <c r="R317" s="101"/>
      <c r="S317" s="101"/>
      <c r="T317" s="101"/>
      <c r="U317" s="101"/>
      <c r="V317" s="101"/>
      <c r="W317" s="101"/>
      <c r="X317" s="101"/>
    </row>
    <row r="318" spans="1:24" s="7" customFormat="1" ht="40.5" customHeight="1">
      <c r="A318" s="102"/>
      <c r="B318" s="105"/>
      <c r="C318" s="102"/>
      <c r="D318" s="102"/>
      <c r="E318" s="105"/>
      <c r="F318" s="19" t="s">
        <v>61</v>
      </c>
      <c r="G318" s="20">
        <f t="shared" si="148"/>
        <v>0</v>
      </c>
      <c r="H318" s="20">
        <v>0</v>
      </c>
      <c r="I318" s="20">
        <v>0</v>
      </c>
      <c r="J318" s="20">
        <v>0</v>
      </c>
      <c r="K318" s="20">
        <v>0</v>
      </c>
      <c r="L318" s="20">
        <v>0</v>
      </c>
      <c r="M318" s="20">
        <v>0</v>
      </c>
      <c r="N318" s="20">
        <v>0</v>
      </c>
      <c r="O318" s="102"/>
      <c r="P318" s="102"/>
      <c r="Q318" s="102"/>
      <c r="R318" s="102"/>
      <c r="S318" s="102"/>
      <c r="T318" s="102"/>
      <c r="U318" s="102"/>
      <c r="V318" s="102"/>
      <c r="W318" s="102"/>
      <c r="X318" s="102"/>
    </row>
    <row r="319" spans="1:24" s="7" customFormat="1" ht="32.25" customHeight="1">
      <c r="A319" s="100">
        <v>83</v>
      </c>
      <c r="B319" s="271" t="s">
        <v>190</v>
      </c>
      <c r="C319" s="100">
        <v>2020</v>
      </c>
      <c r="D319" s="100">
        <v>2026</v>
      </c>
      <c r="E319" s="103" t="s">
        <v>26</v>
      </c>
      <c r="F319" s="19" t="s">
        <v>49</v>
      </c>
      <c r="G319" s="20">
        <f t="shared" si="144"/>
        <v>47938676.07</v>
      </c>
      <c r="H319" s="20">
        <f>H320+H321</f>
        <v>15219906.35</v>
      </c>
      <c r="I319" s="20">
        <f t="shared" ref="I319:N319" si="151">I320+I321</f>
        <v>32691769.719999999</v>
      </c>
      <c r="J319" s="20">
        <f t="shared" si="151"/>
        <v>27000</v>
      </c>
      <c r="K319" s="20">
        <f t="shared" si="151"/>
        <v>0</v>
      </c>
      <c r="L319" s="20">
        <f t="shared" si="151"/>
        <v>0</v>
      </c>
      <c r="M319" s="20">
        <f t="shared" si="151"/>
        <v>0</v>
      </c>
      <c r="N319" s="20">
        <f t="shared" si="151"/>
        <v>0</v>
      </c>
      <c r="O319" s="100" t="s">
        <v>48</v>
      </c>
      <c r="P319" s="100" t="s">
        <v>48</v>
      </c>
      <c r="Q319" s="100" t="s">
        <v>48</v>
      </c>
      <c r="R319" s="100" t="s">
        <v>48</v>
      </c>
      <c r="S319" s="100" t="s">
        <v>48</v>
      </c>
      <c r="T319" s="100" t="s">
        <v>48</v>
      </c>
      <c r="U319" s="100" t="s">
        <v>48</v>
      </c>
      <c r="V319" s="100" t="s">
        <v>48</v>
      </c>
      <c r="W319" s="100" t="s">
        <v>48</v>
      </c>
      <c r="X319" s="100" t="s">
        <v>48</v>
      </c>
    </row>
    <row r="320" spans="1:24" s="7" customFormat="1" ht="48" customHeight="1">
      <c r="A320" s="101"/>
      <c r="B320" s="104"/>
      <c r="C320" s="101"/>
      <c r="D320" s="101"/>
      <c r="E320" s="104"/>
      <c r="F320" s="19" t="s">
        <v>60</v>
      </c>
      <c r="G320" s="20">
        <f t="shared" si="144"/>
        <v>2377242.3200000003</v>
      </c>
      <c r="H320" s="20">
        <f>H323</f>
        <v>698166.49</v>
      </c>
      <c r="I320" s="20">
        <f t="shared" ref="I320:N320" si="152">I323</f>
        <v>1652075.83</v>
      </c>
      <c r="J320" s="20">
        <f t="shared" si="152"/>
        <v>27000</v>
      </c>
      <c r="K320" s="20">
        <f t="shared" si="152"/>
        <v>0</v>
      </c>
      <c r="L320" s="20">
        <f t="shared" si="152"/>
        <v>0</v>
      </c>
      <c r="M320" s="20">
        <f t="shared" si="152"/>
        <v>0</v>
      </c>
      <c r="N320" s="20">
        <f t="shared" si="152"/>
        <v>0</v>
      </c>
      <c r="O320" s="101"/>
      <c r="P320" s="101"/>
      <c r="Q320" s="101"/>
      <c r="R320" s="101"/>
      <c r="S320" s="101"/>
      <c r="T320" s="101"/>
      <c r="U320" s="101"/>
      <c r="V320" s="101"/>
      <c r="W320" s="101"/>
      <c r="X320" s="101"/>
    </row>
    <row r="321" spans="1:24" s="7" customFormat="1" ht="28.9" customHeight="1">
      <c r="A321" s="102"/>
      <c r="B321" s="105"/>
      <c r="C321" s="102"/>
      <c r="D321" s="102"/>
      <c r="E321" s="105"/>
      <c r="F321" s="19" t="s">
        <v>61</v>
      </c>
      <c r="G321" s="20">
        <f t="shared" si="144"/>
        <v>45561433.75</v>
      </c>
      <c r="H321" s="20">
        <f>H324</f>
        <v>14521739.859999999</v>
      </c>
      <c r="I321" s="20">
        <f t="shared" ref="I321:N321" si="153">I324</f>
        <v>31039693.890000001</v>
      </c>
      <c r="J321" s="20">
        <f t="shared" si="153"/>
        <v>0</v>
      </c>
      <c r="K321" s="20">
        <f t="shared" si="153"/>
        <v>0</v>
      </c>
      <c r="L321" s="20">
        <f t="shared" si="153"/>
        <v>0</v>
      </c>
      <c r="M321" s="20">
        <f t="shared" si="153"/>
        <v>0</v>
      </c>
      <c r="N321" s="20">
        <f t="shared" si="153"/>
        <v>0</v>
      </c>
      <c r="O321" s="102"/>
      <c r="P321" s="102"/>
      <c r="Q321" s="102"/>
      <c r="R321" s="102"/>
      <c r="S321" s="102"/>
      <c r="T321" s="102"/>
      <c r="U321" s="102"/>
      <c r="V321" s="102"/>
      <c r="W321" s="102"/>
      <c r="X321" s="102"/>
    </row>
    <row r="322" spans="1:24" s="7" customFormat="1" ht="21.6" customHeight="1">
      <c r="A322" s="100">
        <v>84</v>
      </c>
      <c r="B322" s="265" t="s">
        <v>206</v>
      </c>
      <c r="C322" s="100">
        <v>2020</v>
      </c>
      <c r="D322" s="100">
        <v>2026</v>
      </c>
      <c r="E322" s="103" t="s">
        <v>26</v>
      </c>
      <c r="F322" s="19" t="s">
        <v>49</v>
      </c>
      <c r="G322" s="20">
        <f t="shared" si="144"/>
        <v>47938676.07</v>
      </c>
      <c r="H322" s="20">
        <f t="shared" ref="H322:N322" si="154">SUM(H323:H324)</f>
        <v>15219906.35</v>
      </c>
      <c r="I322" s="20">
        <f t="shared" si="154"/>
        <v>32691769.719999999</v>
      </c>
      <c r="J322" s="20">
        <f t="shared" si="154"/>
        <v>27000</v>
      </c>
      <c r="K322" s="20">
        <f t="shared" si="154"/>
        <v>0</v>
      </c>
      <c r="L322" s="20">
        <f t="shared" si="154"/>
        <v>0</v>
      </c>
      <c r="M322" s="20">
        <f t="shared" si="154"/>
        <v>0</v>
      </c>
      <c r="N322" s="20">
        <f t="shared" si="154"/>
        <v>0</v>
      </c>
      <c r="O322" s="100" t="s">
        <v>34</v>
      </c>
      <c r="P322" s="100" t="s">
        <v>73</v>
      </c>
      <c r="Q322" s="100" t="s">
        <v>48</v>
      </c>
      <c r="R322" s="100">
        <v>70.599999999999994</v>
      </c>
      <c r="S322" s="100">
        <v>70.599999999999994</v>
      </c>
      <c r="T322" s="100">
        <v>70.3</v>
      </c>
      <c r="U322" s="100">
        <v>70.599999999999994</v>
      </c>
      <c r="V322" s="100">
        <v>0</v>
      </c>
      <c r="W322" s="100">
        <v>0</v>
      </c>
      <c r="X322" s="100">
        <v>0</v>
      </c>
    </row>
    <row r="323" spans="1:24" s="7" customFormat="1" ht="45">
      <c r="A323" s="101"/>
      <c r="B323" s="104"/>
      <c r="C323" s="101"/>
      <c r="D323" s="101"/>
      <c r="E323" s="104"/>
      <c r="F323" s="19" t="s">
        <v>60</v>
      </c>
      <c r="G323" s="20">
        <f t="shared" si="144"/>
        <v>2377242.3200000003</v>
      </c>
      <c r="H323" s="20">
        <f>H326+H332+H344+H329+H350+H347+H362</f>
        <v>698166.49</v>
      </c>
      <c r="I323" s="20">
        <f t="shared" ref="I323:N323" si="155">I326+I332+I344+I329+I350+I347+I362</f>
        <v>1652075.83</v>
      </c>
      <c r="J323" s="20">
        <f t="shared" si="155"/>
        <v>27000</v>
      </c>
      <c r="K323" s="20">
        <f t="shared" si="155"/>
        <v>0</v>
      </c>
      <c r="L323" s="20">
        <f t="shared" si="155"/>
        <v>0</v>
      </c>
      <c r="M323" s="20">
        <f t="shared" si="155"/>
        <v>0</v>
      </c>
      <c r="N323" s="20">
        <f t="shared" si="155"/>
        <v>0</v>
      </c>
      <c r="O323" s="101"/>
      <c r="P323" s="101"/>
      <c r="Q323" s="101"/>
      <c r="R323" s="101"/>
      <c r="S323" s="101"/>
      <c r="T323" s="101"/>
      <c r="U323" s="101"/>
      <c r="V323" s="101"/>
      <c r="W323" s="101"/>
      <c r="X323" s="101"/>
    </row>
    <row r="324" spans="1:24" s="7" customFormat="1" ht="31.9" customHeight="1">
      <c r="A324" s="102"/>
      <c r="B324" s="105"/>
      <c r="C324" s="102"/>
      <c r="D324" s="102"/>
      <c r="E324" s="105"/>
      <c r="F324" s="19" t="s">
        <v>61</v>
      </c>
      <c r="G324" s="20">
        <f t="shared" si="144"/>
        <v>45561433.75</v>
      </c>
      <c r="H324" s="20">
        <f>H327+H333+H345+H330+H351+H348+H363</f>
        <v>14521739.859999999</v>
      </c>
      <c r="I324" s="20">
        <f t="shared" ref="I324:N324" si="156">I327+I333+I345+I330+I351+I348+I363</f>
        <v>31039693.890000001</v>
      </c>
      <c r="J324" s="20">
        <f t="shared" si="156"/>
        <v>0</v>
      </c>
      <c r="K324" s="20">
        <f t="shared" si="156"/>
        <v>0</v>
      </c>
      <c r="L324" s="20">
        <f t="shared" si="156"/>
        <v>0</v>
      </c>
      <c r="M324" s="20">
        <f t="shared" si="156"/>
        <v>0</v>
      </c>
      <c r="N324" s="20">
        <f t="shared" si="156"/>
        <v>0</v>
      </c>
      <c r="O324" s="102"/>
      <c r="P324" s="102"/>
      <c r="Q324" s="102"/>
      <c r="R324" s="102"/>
      <c r="S324" s="102"/>
      <c r="T324" s="102"/>
      <c r="U324" s="102"/>
      <c r="V324" s="102"/>
      <c r="W324" s="102"/>
      <c r="X324" s="102"/>
    </row>
    <row r="325" spans="1:24" s="7" customFormat="1" ht="31.9" customHeight="1">
      <c r="A325" s="100" t="s">
        <v>207</v>
      </c>
      <c r="B325" s="265" t="s">
        <v>210</v>
      </c>
      <c r="C325" s="112">
        <v>2020</v>
      </c>
      <c r="D325" s="112">
        <v>2026</v>
      </c>
      <c r="E325" s="265" t="s">
        <v>26</v>
      </c>
      <c r="F325" s="21" t="s">
        <v>49</v>
      </c>
      <c r="G325" s="22">
        <f t="shared" ref="G325:G333" si="157">SUM(H325:N325)</f>
        <v>15159812.35</v>
      </c>
      <c r="H325" s="22">
        <f t="shared" ref="H325:N325" si="158">SUM(H326:H327)</f>
        <v>15156812.35</v>
      </c>
      <c r="I325" s="22">
        <f t="shared" si="158"/>
        <v>3000</v>
      </c>
      <c r="J325" s="22">
        <f t="shared" si="158"/>
        <v>0</v>
      </c>
      <c r="K325" s="22">
        <f t="shared" si="158"/>
        <v>0</v>
      </c>
      <c r="L325" s="22">
        <f t="shared" si="158"/>
        <v>0</v>
      </c>
      <c r="M325" s="22">
        <f t="shared" si="158"/>
        <v>0</v>
      </c>
      <c r="N325" s="22">
        <f t="shared" si="158"/>
        <v>0</v>
      </c>
      <c r="O325" s="112" t="s">
        <v>34</v>
      </c>
      <c r="P325" s="112" t="s">
        <v>73</v>
      </c>
      <c r="Q325" s="112" t="s">
        <v>48</v>
      </c>
      <c r="R325" s="112">
        <v>70.599999999999994</v>
      </c>
      <c r="S325" s="112">
        <v>0</v>
      </c>
      <c r="T325" s="112">
        <v>0</v>
      </c>
      <c r="U325" s="112">
        <v>0</v>
      </c>
      <c r="V325" s="112">
        <v>0</v>
      </c>
      <c r="W325" s="112">
        <v>0</v>
      </c>
      <c r="X325" s="112">
        <v>0</v>
      </c>
    </row>
    <row r="326" spans="1:24" s="7" customFormat="1" ht="31.9" customHeight="1">
      <c r="A326" s="101"/>
      <c r="B326" s="266"/>
      <c r="C326" s="113"/>
      <c r="D326" s="113"/>
      <c r="E326" s="266"/>
      <c r="F326" s="21" t="s">
        <v>60</v>
      </c>
      <c r="G326" s="22">
        <f t="shared" si="157"/>
        <v>638072.49</v>
      </c>
      <c r="H326" s="22">
        <v>635072.49</v>
      </c>
      <c r="I326" s="22">
        <v>3000</v>
      </c>
      <c r="J326" s="22">
        <v>0</v>
      </c>
      <c r="K326" s="22">
        <v>0</v>
      </c>
      <c r="L326" s="22">
        <v>0</v>
      </c>
      <c r="M326" s="22">
        <v>0</v>
      </c>
      <c r="N326" s="22">
        <v>0</v>
      </c>
      <c r="O326" s="113"/>
      <c r="P326" s="113"/>
      <c r="Q326" s="113"/>
      <c r="R326" s="113"/>
      <c r="S326" s="113"/>
      <c r="T326" s="113"/>
      <c r="U326" s="113"/>
      <c r="V326" s="113"/>
      <c r="W326" s="113"/>
      <c r="X326" s="113"/>
    </row>
    <row r="327" spans="1:24" s="7" customFormat="1" ht="31.9" customHeight="1">
      <c r="A327" s="102"/>
      <c r="B327" s="267"/>
      <c r="C327" s="114"/>
      <c r="D327" s="114"/>
      <c r="E327" s="267"/>
      <c r="F327" s="21" t="s">
        <v>61</v>
      </c>
      <c r="G327" s="22">
        <f t="shared" si="157"/>
        <v>14521739.859999999</v>
      </c>
      <c r="H327" s="22">
        <v>14521739.859999999</v>
      </c>
      <c r="I327" s="22">
        <v>0</v>
      </c>
      <c r="J327" s="22">
        <v>0</v>
      </c>
      <c r="K327" s="22">
        <v>0</v>
      </c>
      <c r="L327" s="22">
        <v>0</v>
      </c>
      <c r="M327" s="22">
        <v>0</v>
      </c>
      <c r="N327" s="22">
        <v>0</v>
      </c>
      <c r="O327" s="114"/>
      <c r="P327" s="114"/>
      <c r="Q327" s="114"/>
      <c r="R327" s="114"/>
      <c r="S327" s="114"/>
      <c r="T327" s="114"/>
      <c r="U327" s="114"/>
      <c r="V327" s="114"/>
      <c r="W327" s="114"/>
      <c r="X327" s="114"/>
    </row>
    <row r="328" spans="1:24" s="7" customFormat="1" ht="31.9" customHeight="1">
      <c r="A328" s="100" t="s">
        <v>231</v>
      </c>
      <c r="B328" s="265" t="s">
        <v>233</v>
      </c>
      <c r="C328" s="112">
        <v>2020</v>
      </c>
      <c r="D328" s="112">
        <v>2026</v>
      </c>
      <c r="E328" s="265" t="s">
        <v>26</v>
      </c>
      <c r="F328" s="21" t="s">
        <v>49</v>
      </c>
      <c r="G328" s="22">
        <f t="shared" si="157"/>
        <v>63094</v>
      </c>
      <c r="H328" s="22">
        <f>H329+H330</f>
        <v>63094</v>
      </c>
      <c r="I328" s="22">
        <f t="shared" ref="I328:N328" si="159">I329+I330</f>
        <v>0</v>
      </c>
      <c r="J328" s="22">
        <f t="shared" si="159"/>
        <v>0</v>
      </c>
      <c r="K328" s="22">
        <f t="shared" si="159"/>
        <v>0</v>
      </c>
      <c r="L328" s="22">
        <f t="shared" si="159"/>
        <v>0</v>
      </c>
      <c r="M328" s="22">
        <f t="shared" si="159"/>
        <v>0</v>
      </c>
      <c r="N328" s="22">
        <f t="shared" si="159"/>
        <v>0</v>
      </c>
      <c r="O328" s="112" t="s">
        <v>48</v>
      </c>
      <c r="P328" s="112" t="s">
        <v>48</v>
      </c>
      <c r="Q328" s="112" t="s">
        <v>48</v>
      </c>
      <c r="R328" s="112" t="s">
        <v>48</v>
      </c>
      <c r="S328" s="112" t="s">
        <v>48</v>
      </c>
      <c r="T328" s="112" t="s">
        <v>48</v>
      </c>
      <c r="U328" s="112" t="s">
        <v>48</v>
      </c>
      <c r="V328" s="112" t="s">
        <v>48</v>
      </c>
      <c r="W328" s="112" t="s">
        <v>48</v>
      </c>
      <c r="X328" s="112" t="s">
        <v>48</v>
      </c>
    </row>
    <row r="329" spans="1:24" s="7" customFormat="1" ht="31.9" customHeight="1">
      <c r="A329" s="101"/>
      <c r="B329" s="266"/>
      <c r="C329" s="113"/>
      <c r="D329" s="113"/>
      <c r="E329" s="266"/>
      <c r="F329" s="21" t="s">
        <v>60</v>
      </c>
      <c r="G329" s="22">
        <f t="shared" si="157"/>
        <v>63094</v>
      </c>
      <c r="H329" s="22">
        <v>63094</v>
      </c>
      <c r="I329" s="22">
        <v>0</v>
      </c>
      <c r="J329" s="22">
        <v>0</v>
      </c>
      <c r="K329" s="22">
        <v>0</v>
      </c>
      <c r="L329" s="22">
        <v>0</v>
      </c>
      <c r="M329" s="22">
        <v>0</v>
      </c>
      <c r="N329" s="22">
        <v>0</v>
      </c>
      <c r="O329" s="113"/>
      <c r="P329" s="113"/>
      <c r="Q329" s="113"/>
      <c r="R329" s="113"/>
      <c r="S329" s="113"/>
      <c r="T329" s="113"/>
      <c r="U329" s="113"/>
      <c r="V329" s="113"/>
      <c r="W329" s="113"/>
      <c r="X329" s="113"/>
    </row>
    <row r="330" spans="1:24" s="7" customFormat="1" ht="31.9" customHeight="1">
      <c r="A330" s="102"/>
      <c r="B330" s="267"/>
      <c r="C330" s="114"/>
      <c r="D330" s="114"/>
      <c r="E330" s="267"/>
      <c r="F330" s="21" t="s">
        <v>61</v>
      </c>
      <c r="G330" s="22">
        <f t="shared" si="157"/>
        <v>0</v>
      </c>
      <c r="H330" s="22">
        <v>0</v>
      </c>
      <c r="I330" s="22">
        <v>0</v>
      </c>
      <c r="J330" s="22">
        <v>0</v>
      </c>
      <c r="K330" s="22">
        <v>0</v>
      </c>
      <c r="L330" s="22">
        <v>0</v>
      </c>
      <c r="M330" s="22">
        <v>0</v>
      </c>
      <c r="N330" s="22">
        <v>0</v>
      </c>
      <c r="O330" s="114"/>
      <c r="P330" s="114"/>
      <c r="Q330" s="114"/>
      <c r="R330" s="114"/>
      <c r="S330" s="114"/>
      <c r="T330" s="114"/>
      <c r="U330" s="114"/>
      <c r="V330" s="114"/>
      <c r="W330" s="114"/>
      <c r="X330" s="114"/>
    </row>
    <row r="331" spans="1:24" s="7" customFormat="1" ht="31.9" customHeight="1">
      <c r="A331" s="100" t="s">
        <v>208</v>
      </c>
      <c r="B331" s="265" t="s">
        <v>211</v>
      </c>
      <c r="C331" s="112">
        <v>2020</v>
      </c>
      <c r="D331" s="112">
        <v>2026</v>
      </c>
      <c r="E331" s="265" t="s">
        <v>26</v>
      </c>
      <c r="F331" s="21" t="s">
        <v>49</v>
      </c>
      <c r="G331" s="22">
        <f t="shared" si="157"/>
        <v>18800400.010000002</v>
      </c>
      <c r="H331" s="22">
        <f>SUM(H332:H333)</f>
        <v>0</v>
      </c>
      <c r="I331" s="22">
        <f t="shared" ref="I331:N331" si="160">SUM(I332:I333)</f>
        <v>18773400.010000002</v>
      </c>
      <c r="J331" s="22">
        <f t="shared" si="160"/>
        <v>27000</v>
      </c>
      <c r="K331" s="22">
        <f t="shared" si="160"/>
        <v>0</v>
      </c>
      <c r="L331" s="22">
        <f t="shared" si="160"/>
        <v>0</v>
      </c>
      <c r="M331" s="22">
        <f t="shared" si="160"/>
        <v>0</v>
      </c>
      <c r="N331" s="22">
        <f t="shared" si="160"/>
        <v>0</v>
      </c>
      <c r="O331" s="112" t="s">
        <v>34</v>
      </c>
      <c r="P331" s="112" t="s">
        <v>73</v>
      </c>
      <c r="Q331" s="112" t="s">
        <v>48</v>
      </c>
      <c r="R331" s="112">
        <v>0</v>
      </c>
      <c r="S331" s="112">
        <v>70.599999999999994</v>
      </c>
      <c r="T331" s="112">
        <v>0</v>
      </c>
      <c r="U331" s="112">
        <v>0</v>
      </c>
      <c r="V331" s="112">
        <v>0</v>
      </c>
      <c r="W331" s="112">
        <v>0</v>
      </c>
      <c r="X331" s="112">
        <v>0</v>
      </c>
    </row>
    <row r="332" spans="1:24" s="7" customFormat="1" ht="39" customHeight="1">
      <c r="A332" s="101"/>
      <c r="B332" s="266"/>
      <c r="C332" s="113"/>
      <c r="D332" s="113"/>
      <c r="E332" s="266"/>
      <c r="F332" s="21" t="s">
        <v>60</v>
      </c>
      <c r="G332" s="22">
        <f t="shared" si="157"/>
        <v>899032.66</v>
      </c>
      <c r="H332" s="22">
        <f>H335+H338+H341</f>
        <v>0</v>
      </c>
      <c r="I332" s="22">
        <v>872032.66</v>
      </c>
      <c r="J332" s="22">
        <f t="shared" ref="J332:N332" si="161">J335+J338+J341</f>
        <v>27000</v>
      </c>
      <c r="K332" s="22">
        <f t="shared" si="161"/>
        <v>0</v>
      </c>
      <c r="L332" s="22">
        <f t="shared" si="161"/>
        <v>0</v>
      </c>
      <c r="M332" s="22">
        <f t="shared" si="161"/>
        <v>0</v>
      </c>
      <c r="N332" s="22">
        <f t="shared" si="161"/>
        <v>0</v>
      </c>
      <c r="O332" s="113"/>
      <c r="P332" s="113"/>
      <c r="Q332" s="113"/>
      <c r="R332" s="113"/>
      <c r="S332" s="113"/>
      <c r="T332" s="113"/>
      <c r="U332" s="113"/>
      <c r="V332" s="113"/>
      <c r="W332" s="113"/>
      <c r="X332" s="113"/>
    </row>
    <row r="333" spans="1:24" s="7" customFormat="1" ht="31.9" customHeight="1">
      <c r="A333" s="102"/>
      <c r="B333" s="267"/>
      <c r="C333" s="114"/>
      <c r="D333" s="114"/>
      <c r="E333" s="267"/>
      <c r="F333" s="21" t="s">
        <v>61</v>
      </c>
      <c r="G333" s="22">
        <f t="shared" si="157"/>
        <v>17901367.350000001</v>
      </c>
      <c r="H333" s="22">
        <f>H336+H339+H342</f>
        <v>0</v>
      </c>
      <c r="I333" s="22">
        <v>17901367.350000001</v>
      </c>
      <c r="J333" s="22">
        <f t="shared" ref="J333:N333" si="162">J336+J339+J342</f>
        <v>0</v>
      </c>
      <c r="K333" s="22">
        <f t="shared" si="162"/>
        <v>0</v>
      </c>
      <c r="L333" s="22">
        <f t="shared" si="162"/>
        <v>0</v>
      </c>
      <c r="M333" s="22">
        <f t="shared" si="162"/>
        <v>0</v>
      </c>
      <c r="N333" s="22">
        <f t="shared" si="162"/>
        <v>0</v>
      </c>
      <c r="O333" s="114"/>
      <c r="P333" s="114"/>
      <c r="Q333" s="114"/>
      <c r="R333" s="114"/>
      <c r="S333" s="114"/>
      <c r="T333" s="114"/>
      <c r="U333" s="114"/>
      <c r="V333" s="114"/>
      <c r="W333" s="114"/>
      <c r="X333" s="114"/>
    </row>
    <row r="334" spans="1:24" s="7" customFormat="1" ht="31.9" customHeight="1">
      <c r="A334" s="100" t="s">
        <v>236</v>
      </c>
      <c r="B334" s="265" t="s">
        <v>237</v>
      </c>
      <c r="C334" s="112">
        <v>2020</v>
      </c>
      <c r="D334" s="112">
        <v>2026</v>
      </c>
      <c r="E334" s="265" t="s">
        <v>26</v>
      </c>
      <c r="F334" s="21" t="s">
        <v>49</v>
      </c>
      <c r="G334" s="22">
        <f t="shared" ref="G334:G336" si="163">SUM(H334:N334)</f>
        <v>83982.49</v>
      </c>
      <c r="H334" s="22">
        <f t="shared" ref="H334:N334" si="164">SUM(H335:H336)</f>
        <v>0</v>
      </c>
      <c r="I334" s="22">
        <f t="shared" si="164"/>
        <v>83982.49</v>
      </c>
      <c r="J334" s="22">
        <f t="shared" si="164"/>
        <v>0</v>
      </c>
      <c r="K334" s="22">
        <f t="shared" si="164"/>
        <v>0</v>
      </c>
      <c r="L334" s="22">
        <f t="shared" si="164"/>
        <v>0</v>
      </c>
      <c r="M334" s="22">
        <f t="shared" si="164"/>
        <v>0</v>
      </c>
      <c r="N334" s="22">
        <f t="shared" si="164"/>
        <v>0</v>
      </c>
      <c r="O334" s="112" t="s">
        <v>48</v>
      </c>
      <c r="P334" s="112" t="s">
        <v>48</v>
      </c>
      <c r="Q334" s="112" t="s">
        <v>48</v>
      </c>
      <c r="R334" s="112" t="s">
        <v>48</v>
      </c>
      <c r="S334" s="112" t="s">
        <v>48</v>
      </c>
      <c r="T334" s="112" t="s">
        <v>48</v>
      </c>
      <c r="U334" s="112" t="s">
        <v>48</v>
      </c>
      <c r="V334" s="112" t="s">
        <v>48</v>
      </c>
      <c r="W334" s="112" t="s">
        <v>48</v>
      </c>
      <c r="X334" s="112" t="s">
        <v>48</v>
      </c>
    </row>
    <row r="335" spans="1:24" s="7" customFormat="1" ht="31.9" customHeight="1">
      <c r="A335" s="101"/>
      <c r="B335" s="266"/>
      <c r="C335" s="113"/>
      <c r="D335" s="113"/>
      <c r="E335" s="266"/>
      <c r="F335" s="21" t="s">
        <v>60</v>
      </c>
      <c r="G335" s="22">
        <f t="shared" si="163"/>
        <v>83982.49</v>
      </c>
      <c r="H335" s="22">
        <v>0</v>
      </c>
      <c r="I335" s="22">
        <v>83982.49</v>
      </c>
      <c r="J335" s="22">
        <v>0</v>
      </c>
      <c r="K335" s="22">
        <v>0</v>
      </c>
      <c r="L335" s="22">
        <v>0</v>
      </c>
      <c r="M335" s="22">
        <v>0</v>
      </c>
      <c r="N335" s="22">
        <v>0</v>
      </c>
      <c r="O335" s="113"/>
      <c r="P335" s="113"/>
      <c r="Q335" s="113"/>
      <c r="R335" s="113"/>
      <c r="S335" s="113"/>
      <c r="T335" s="113"/>
      <c r="U335" s="113"/>
      <c r="V335" s="113"/>
      <c r="W335" s="113"/>
      <c r="X335" s="113"/>
    </row>
    <row r="336" spans="1:24" s="7" customFormat="1" ht="31.9" customHeight="1">
      <c r="A336" s="102"/>
      <c r="B336" s="267"/>
      <c r="C336" s="114"/>
      <c r="D336" s="114"/>
      <c r="E336" s="267"/>
      <c r="F336" s="21" t="s">
        <v>61</v>
      </c>
      <c r="G336" s="22">
        <f t="shared" si="163"/>
        <v>0</v>
      </c>
      <c r="H336" s="22">
        <v>0</v>
      </c>
      <c r="I336" s="22">
        <v>0</v>
      </c>
      <c r="J336" s="22">
        <v>0</v>
      </c>
      <c r="K336" s="22">
        <v>0</v>
      </c>
      <c r="L336" s="22">
        <v>0</v>
      </c>
      <c r="M336" s="22">
        <v>0</v>
      </c>
      <c r="N336" s="22">
        <v>0</v>
      </c>
      <c r="O336" s="114"/>
      <c r="P336" s="114"/>
      <c r="Q336" s="114"/>
      <c r="R336" s="114"/>
      <c r="S336" s="114"/>
      <c r="T336" s="114"/>
      <c r="U336" s="114"/>
      <c r="V336" s="114"/>
      <c r="W336" s="114"/>
      <c r="X336" s="114"/>
    </row>
    <row r="337" spans="1:24" s="7" customFormat="1" ht="31.9" customHeight="1">
      <c r="A337" s="100" t="s">
        <v>272</v>
      </c>
      <c r="B337" s="265" t="s">
        <v>273</v>
      </c>
      <c r="C337" s="112">
        <v>2020</v>
      </c>
      <c r="D337" s="112">
        <v>2026</v>
      </c>
      <c r="E337" s="265" t="s">
        <v>26</v>
      </c>
      <c r="F337" s="21" t="s">
        <v>49</v>
      </c>
      <c r="G337" s="22">
        <f t="shared" ref="G337:G342" si="165">SUM(H337:N337)</f>
        <v>27000</v>
      </c>
      <c r="H337" s="22">
        <v>0</v>
      </c>
      <c r="I337" s="22">
        <v>0</v>
      </c>
      <c r="J337" s="22">
        <v>27000</v>
      </c>
      <c r="K337" s="22">
        <v>0</v>
      </c>
      <c r="L337" s="22">
        <v>0</v>
      </c>
      <c r="M337" s="22">
        <v>0</v>
      </c>
      <c r="N337" s="22">
        <v>0</v>
      </c>
      <c r="O337" s="112" t="s">
        <v>48</v>
      </c>
      <c r="P337" s="112" t="s">
        <v>48</v>
      </c>
      <c r="Q337" s="112" t="s">
        <v>48</v>
      </c>
      <c r="R337" s="112" t="s">
        <v>48</v>
      </c>
      <c r="S337" s="112" t="s">
        <v>48</v>
      </c>
      <c r="T337" s="112" t="s">
        <v>48</v>
      </c>
      <c r="U337" s="112" t="s">
        <v>48</v>
      </c>
      <c r="V337" s="112" t="s">
        <v>48</v>
      </c>
      <c r="W337" s="112" t="s">
        <v>48</v>
      </c>
      <c r="X337" s="112" t="s">
        <v>48</v>
      </c>
    </row>
    <row r="338" spans="1:24" s="7" customFormat="1" ht="31.9" customHeight="1">
      <c r="A338" s="101"/>
      <c r="B338" s="266"/>
      <c r="C338" s="113"/>
      <c r="D338" s="113"/>
      <c r="E338" s="266"/>
      <c r="F338" s="21" t="s">
        <v>60</v>
      </c>
      <c r="G338" s="22">
        <f t="shared" si="165"/>
        <v>27000</v>
      </c>
      <c r="H338" s="22">
        <v>0</v>
      </c>
      <c r="I338" s="22">
        <v>0</v>
      </c>
      <c r="J338" s="22">
        <v>27000</v>
      </c>
      <c r="K338" s="22">
        <v>0</v>
      </c>
      <c r="L338" s="22">
        <v>0</v>
      </c>
      <c r="M338" s="22">
        <v>0</v>
      </c>
      <c r="N338" s="22">
        <v>0</v>
      </c>
      <c r="O338" s="113"/>
      <c r="P338" s="113"/>
      <c r="Q338" s="113"/>
      <c r="R338" s="113"/>
      <c r="S338" s="113"/>
      <c r="T338" s="113"/>
      <c r="U338" s="113"/>
      <c r="V338" s="113"/>
      <c r="W338" s="113"/>
      <c r="X338" s="113"/>
    </row>
    <row r="339" spans="1:24" s="7" customFormat="1" ht="31.9" customHeight="1">
      <c r="A339" s="102"/>
      <c r="B339" s="267"/>
      <c r="C339" s="114"/>
      <c r="D339" s="114"/>
      <c r="E339" s="267"/>
      <c r="F339" s="21" t="s">
        <v>61</v>
      </c>
      <c r="G339" s="22">
        <f t="shared" si="165"/>
        <v>0</v>
      </c>
      <c r="H339" s="22">
        <v>0</v>
      </c>
      <c r="I339" s="22">
        <v>0</v>
      </c>
      <c r="J339" s="22">
        <v>0</v>
      </c>
      <c r="K339" s="22">
        <v>0</v>
      </c>
      <c r="L339" s="22">
        <v>0</v>
      </c>
      <c r="M339" s="22">
        <v>0</v>
      </c>
      <c r="N339" s="22">
        <v>0</v>
      </c>
      <c r="O339" s="114"/>
      <c r="P339" s="114"/>
      <c r="Q339" s="114"/>
      <c r="R339" s="114"/>
      <c r="S339" s="114"/>
      <c r="T339" s="114"/>
      <c r="U339" s="114"/>
      <c r="V339" s="114"/>
      <c r="W339" s="114"/>
      <c r="X339" s="114"/>
    </row>
    <row r="340" spans="1:24" s="7" customFormat="1" ht="31.9" customHeight="1">
      <c r="A340" s="100" t="s">
        <v>277</v>
      </c>
      <c r="B340" s="265" t="s">
        <v>278</v>
      </c>
      <c r="C340" s="112">
        <v>2020</v>
      </c>
      <c r="D340" s="112">
        <v>2026</v>
      </c>
      <c r="E340" s="265" t="s">
        <v>26</v>
      </c>
      <c r="F340" s="21" t="s">
        <v>49</v>
      </c>
      <c r="G340" s="22">
        <f t="shared" si="165"/>
        <v>18689417.520000003</v>
      </c>
      <c r="H340" s="22">
        <f>H341+H342</f>
        <v>0</v>
      </c>
      <c r="I340" s="22">
        <f>I341+I342</f>
        <v>18689417.520000003</v>
      </c>
      <c r="J340" s="22">
        <f t="shared" ref="J340:N340" si="166">J341+J342</f>
        <v>0</v>
      </c>
      <c r="K340" s="22">
        <f t="shared" si="166"/>
        <v>0</v>
      </c>
      <c r="L340" s="22">
        <f t="shared" si="166"/>
        <v>0</v>
      </c>
      <c r="M340" s="22">
        <f t="shared" si="166"/>
        <v>0</v>
      </c>
      <c r="N340" s="22">
        <f t="shared" si="166"/>
        <v>0</v>
      </c>
      <c r="O340" s="112" t="s">
        <v>48</v>
      </c>
      <c r="P340" s="112" t="s">
        <v>48</v>
      </c>
      <c r="Q340" s="112" t="s">
        <v>48</v>
      </c>
      <c r="R340" s="112" t="s">
        <v>48</v>
      </c>
      <c r="S340" s="112" t="s">
        <v>48</v>
      </c>
      <c r="T340" s="112" t="s">
        <v>48</v>
      </c>
      <c r="U340" s="112" t="s">
        <v>48</v>
      </c>
      <c r="V340" s="112" t="s">
        <v>48</v>
      </c>
      <c r="W340" s="112" t="s">
        <v>48</v>
      </c>
      <c r="X340" s="112" t="s">
        <v>48</v>
      </c>
    </row>
    <row r="341" spans="1:24" s="7" customFormat="1" ht="31.9" customHeight="1">
      <c r="A341" s="101"/>
      <c r="B341" s="266"/>
      <c r="C341" s="113"/>
      <c r="D341" s="113"/>
      <c r="E341" s="266"/>
      <c r="F341" s="21" t="s">
        <v>60</v>
      </c>
      <c r="G341" s="22">
        <f t="shared" si="165"/>
        <v>788050.17</v>
      </c>
      <c r="H341" s="22">
        <v>0</v>
      </c>
      <c r="I341" s="22">
        <v>788050.17</v>
      </c>
      <c r="J341" s="22">
        <v>0</v>
      </c>
      <c r="K341" s="22">
        <v>0</v>
      </c>
      <c r="L341" s="22">
        <v>0</v>
      </c>
      <c r="M341" s="22">
        <v>0</v>
      </c>
      <c r="N341" s="22">
        <v>0</v>
      </c>
      <c r="O341" s="113"/>
      <c r="P341" s="113"/>
      <c r="Q341" s="113"/>
      <c r="R341" s="113"/>
      <c r="S341" s="113"/>
      <c r="T341" s="113"/>
      <c r="U341" s="113"/>
      <c r="V341" s="113"/>
      <c r="W341" s="113"/>
      <c r="X341" s="113"/>
    </row>
    <row r="342" spans="1:24" s="7" customFormat="1" ht="31.9" customHeight="1">
      <c r="A342" s="102"/>
      <c r="B342" s="267"/>
      <c r="C342" s="114"/>
      <c r="D342" s="114"/>
      <c r="E342" s="267"/>
      <c r="F342" s="21" t="s">
        <v>61</v>
      </c>
      <c r="G342" s="22">
        <f t="shared" si="165"/>
        <v>17901367.350000001</v>
      </c>
      <c r="H342" s="22">
        <f>H343+H344</f>
        <v>0</v>
      </c>
      <c r="I342" s="22">
        <v>17901367.350000001</v>
      </c>
      <c r="J342" s="22">
        <v>0</v>
      </c>
      <c r="K342" s="22">
        <v>0</v>
      </c>
      <c r="L342" s="22">
        <v>0</v>
      </c>
      <c r="M342" s="22">
        <v>0</v>
      </c>
      <c r="N342" s="22">
        <v>0</v>
      </c>
      <c r="O342" s="114"/>
      <c r="P342" s="114"/>
      <c r="Q342" s="114"/>
      <c r="R342" s="114"/>
      <c r="S342" s="114"/>
      <c r="T342" s="114"/>
      <c r="U342" s="114"/>
      <c r="V342" s="114"/>
      <c r="W342" s="114"/>
      <c r="X342" s="114"/>
    </row>
    <row r="343" spans="1:24" s="7" customFormat="1" ht="31.9" customHeight="1">
      <c r="A343" s="100" t="s">
        <v>209</v>
      </c>
      <c r="B343" s="265" t="s">
        <v>241</v>
      </c>
      <c r="C343" s="112">
        <v>2020</v>
      </c>
      <c r="D343" s="112">
        <v>2026</v>
      </c>
      <c r="E343" s="265" t="s">
        <v>26</v>
      </c>
      <c r="F343" s="21" t="s">
        <v>49</v>
      </c>
      <c r="G343" s="22">
        <f t="shared" ref="G343:G351" si="167">SUM(H343:N343)</f>
        <v>13839185.709999999</v>
      </c>
      <c r="H343" s="22">
        <f t="shared" ref="H343:N343" si="168">SUM(H344:H345)</f>
        <v>0</v>
      </c>
      <c r="I343" s="22">
        <f t="shared" si="168"/>
        <v>13839185.709999999</v>
      </c>
      <c r="J343" s="22">
        <f t="shared" si="168"/>
        <v>0</v>
      </c>
      <c r="K343" s="22">
        <f t="shared" si="168"/>
        <v>0</v>
      </c>
      <c r="L343" s="22">
        <f t="shared" si="168"/>
        <v>0</v>
      </c>
      <c r="M343" s="22">
        <f t="shared" si="168"/>
        <v>0</v>
      </c>
      <c r="N343" s="22">
        <f t="shared" si="168"/>
        <v>0</v>
      </c>
      <c r="O343" s="112" t="s">
        <v>34</v>
      </c>
      <c r="P343" s="112" t="s">
        <v>73</v>
      </c>
      <c r="Q343" s="112" t="s">
        <v>48</v>
      </c>
      <c r="R343" s="112">
        <v>0</v>
      </c>
      <c r="S343" s="112">
        <v>70.599999999999994</v>
      </c>
      <c r="T343" s="112">
        <v>0</v>
      </c>
      <c r="U343" s="112">
        <v>0</v>
      </c>
      <c r="V343" s="112">
        <v>0</v>
      </c>
      <c r="W343" s="112">
        <v>0</v>
      </c>
      <c r="X343" s="112">
        <v>0</v>
      </c>
    </row>
    <row r="344" spans="1:24" s="7" customFormat="1" ht="39" customHeight="1">
      <c r="A344" s="101"/>
      <c r="B344" s="266"/>
      <c r="C344" s="113"/>
      <c r="D344" s="113"/>
      <c r="E344" s="266"/>
      <c r="F344" s="21" t="s">
        <v>60</v>
      </c>
      <c r="G344" s="22">
        <f t="shared" si="167"/>
        <v>700859.17</v>
      </c>
      <c r="H344" s="22">
        <v>0</v>
      </c>
      <c r="I344" s="22">
        <v>700859.17</v>
      </c>
      <c r="J344" s="22">
        <v>0</v>
      </c>
      <c r="K344" s="22">
        <v>0</v>
      </c>
      <c r="L344" s="22">
        <v>0</v>
      </c>
      <c r="M344" s="22">
        <v>0</v>
      </c>
      <c r="N344" s="22">
        <v>0</v>
      </c>
      <c r="O344" s="113"/>
      <c r="P344" s="113"/>
      <c r="Q344" s="113"/>
      <c r="R344" s="113"/>
      <c r="S344" s="113"/>
      <c r="T344" s="113"/>
      <c r="U344" s="113"/>
      <c r="V344" s="113"/>
      <c r="W344" s="113"/>
      <c r="X344" s="113"/>
    </row>
    <row r="345" spans="1:24" s="7" customFormat="1" ht="37.15" customHeight="1">
      <c r="A345" s="102"/>
      <c r="B345" s="267"/>
      <c r="C345" s="114"/>
      <c r="D345" s="114"/>
      <c r="E345" s="267"/>
      <c r="F345" s="21" t="s">
        <v>61</v>
      </c>
      <c r="G345" s="22">
        <f t="shared" si="167"/>
        <v>13138326.539999999</v>
      </c>
      <c r="H345" s="22">
        <v>0</v>
      </c>
      <c r="I345" s="22">
        <v>13138326.539999999</v>
      </c>
      <c r="J345" s="22">
        <v>0</v>
      </c>
      <c r="K345" s="22">
        <v>0</v>
      </c>
      <c r="L345" s="22">
        <v>0</v>
      </c>
      <c r="M345" s="22">
        <v>0</v>
      </c>
      <c r="N345" s="22">
        <v>0</v>
      </c>
      <c r="O345" s="114"/>
      <c r="P345" s="114"/>
      <c r="Q345" s="114"/>
      <c r="R345" s="114"/>
      <c r="S345" s="114"/>
      <c r="T345" s="114"/>
      <c r="U345" s="114"/>
      <c r="V345" s="114"/>
      <c r="W345" s="114"/>
      <c r="X345" s="114"/>
    </row>
    <row r="346" spans="1:24" s="7" customFormat="1" ht="37.15" customHeight="1">
      <c r="A346" s="100" t="s">
        <v>238</v>
      </c>
      <c r="B346" s="265" t="s">
        <v>240</v>
      </c>
      <c r="C346" s="112">
        <v>2020</v>
      </c>
      <c r="D346" s="112">
        <v>2026</v>
      </c>
      <c r="E346" s="265" t="s">
        <v>26</v>
      </c>
      <c r="F346" s="21" t="s">
        <v>49</v>
      </c>
      <c r="G346" s="22">
        <f t="shared" ref="G346:G348" si="169">SUM(H346:N346)</f>
        <v>76184</v>
      </c>
      <c r="H346" s="22">
        <f t="shared" ref="H346:N346" si="170">SUM(H347:H348)</f>
        <v>0</v>
      </c>
      <c r="I346" s="22">
        <f t="shared" si="170"/>
        <v>76184</v>
      </c>
      <c r="J346" s="22">
        <f t="shared" si="170"/>
        <v>0</v>
      </c>
      <c r="K346" s="22">
        <f t="shared" si="170"/>
        <v>0</v>
      </c>
      <c r="L346" s="22">
        <f t="shared" si="170"/>
        <v>0</v>
      </c>
      <c r="M346" s="22">
        <f t="shared" si="170"/>
        <v>0</v>
      </c>
      <c r="N346" s="22">
        <f t="shared" si="170"/>
        <v>0</v>
      </c>
      <c r="O346" s="112" t="s">
        <v>48</v>
      </c>
      <c r="P346" s="112" t="s">
        <v>48</v>
      </c>
      <c r="Q346" s="112" t="s">
        <v>48</v>
      </c>
      <c r="R346" s="112" t="s">
        <v>48</v>
      </c>
      <c r="S346" s="112" t="s">
        <v>48</v>
      </c>
      <c r="T346" s="112" t="s">
        <v>48</v>
      </c>
      <c r="U346" s="112" t="s">
        <v>48</v>
      </c>
      <c r="V346" s="112" t="s">
        <v>48</v>
      </c>
      <c r="W346" s="112" t="s">
        <v>48</v>
      </c>
      <c r="X346" s="112" t="s">
        <v>48</v>
      </c>
    </row>
    <row r="347" spans="1:24" s="7" customFormat="1" ht="37.15" customHeight="1">
      <c r="A347" s="101"/>
      <c r="B347" s="266"/>
      <c r="C347" s="113"/>
      <c r="D347" s="113"/>
      <c r="E347" s="266"/>
      <c r="F347" s="21" t="s">
        <v>60</v>
      </c>
      <c r="G347" s="22">
        <f t="shared" si="169"/>
        <v>76184</v>
      </c>
      <c r="H347" s="22">
        <v>0</v>
      </c>
      <c r="I347" s="22">
        <v>76184</v>
      </c>
      <c r="J347" s="22">
        <v>0</v>
      </c>
      <c r="K347" s="22">
        <v>0</v>
      </c>
      <c r="L347" s="22">
        <v>0</v>
      </c>
      <c r="M347" s="22">
        <v>0</v>
      </c>
      <c r="N347" s="22">
        <v>0</v>
      </c>
      <c r="O347" s="113"/>
      <c r="P347" s="113"/>
      <c r="Q347" s="113"/>
      <c r="R347" s="113"/>
      <c r="S347" s="113"/>
      <c r="T347" s="113"/>
      <c r="U347" s="113"/>
      <c r="V347" s="113"/>
      <c r="W347" s="113"/>
      <c r="X347" s="113"/>
    </row>
    <row r="348" spans="1:24" s="7" customFormat="1" ht="37.15" customHeight="1">
      <c r="A348" s="102"/>
      <c r="B348" s="267"/>
      <c r="C348" s="114"/>
      <c r="D348" s="114"/>
      <c r="E348" s="267"/>
      <c r="F348" s="21" t="s">
        <v>61</v>
      </c>
      <c r="G348" s="22">
        <f t="shared" si="169"/>
        <v>0</v>
      </c>
      <c r="H348" s="22">
        <v>0</v>
      </c>
      <c r="I348" s="22">
        <v>0</v>
      </c>
      <c r="J348" s="22">
        <v>0</v>
      </c>
      <c r="K348" s="22">
        <v>0</v>
      </c>
      <c r="L348" s="22">
        <v>0</v>
      </c>
      <c r="M348" s="22">
        <v>0</v>
      </c>
      <c r="N348" s="22">
        <v>0</v>
      </c>
      <c r="O348" s="114"/>
      <c r="P348" s="114"/>
      <c r="Q348" s="114"/>
      <c r="R348" s="114"/>
      <c r="S348" s="114"/>
      <c r="T348" s="114"/>
      <c r="U348" s="114"/>
      <c r="V348" s="114"/>
      <c r="W348" s="114"/>
      <c r="X348" s="114"/>
    </row>
    <row r="349" spans="1:24" s="7" customFormat="1" ht="37.15" customHeight="1">
      <c r="A349" s="100" t="s">
        <v>232</v>
      </c>
      <c r="B349" s="265" t="s">
        <v>242</v>
      </c>
      <c r="C349" s="112">
        <v>2020</v>
      </c>
      <c r="D349" s="112">
        <v>2026</v>
      </c>
      <c r="E349" s="265" t="s">
        <v>26</v>
      </c>
      <c r="F349" s="21" t="s">
        <v>49</v>
      </c>
      <c r="G349" s="22">
        <f t="shared" si="167"/>
        <v>0</v>
      </c>
      <c r="H349" s="22">
        <f>H350+H351</f>
        <v>0</v>
      </c>
      <c r="I349" s="22">
        <f t="shared" ref="I349:N349" si="171">I350+I351</f>
        <v>0</v>
      </c>
      <c r="J349" s="22">
        <f t="shared" si="171"/>
        <v>0</v>
      </c>
      <c r="K349" s="22">
        <f t="shared" si="171"/>
        <v>0</v>
      </c>
      <c r="L349" s="22">
        <f t="shared" si="171"/>
        <v>0</v>
      </c>
      <c r="M349" s="22">
        <f t="shared" si="171"/>
        <v>0</v>
      </c>
      <c r="N349" s="22">
        <f t="shared" si="171"/>
        <v>0</v>
      </c>
      <c r="O349" s="112" t="s">
        <v>34</v>
      </c>
      <c r="P349" s="112" t="s">
        <v>73</v>
      </c>
      <c r="Q349" s="112" t="s">
        <v>48</v>
      </c>
      <c r="R349" s="112">
        <v>0</v>
      </c>
      <c r="S349" s="112">
        <v>0</v>
      </c>
      <c r="T349" s="112">
        <v>0</v>
      </c>
      <c r="U349" s="112">
        <v>0</v>
      </c>
      <c r="V349" s="112">
        <v>0</v>
      </c>
      <c r="W349" s="112">
        <v>0</v>
      </c>
      <c r="X349" s="112">
        <v>0</v>
      </c>
    </row>
    <row r="350" spans="1:24" s="7" customFormat="1" ht="48.75" customHeight="1">
      <c r="A350" s="101" t="s">
        <v>232</v>
      </c>
      <c r="B350" s="266"/>
      <c r="C350" s="113"/>
      <c r="D350" s="113"/>
      <c r="E350" s="266"/>
      <c r="F350" s="21" t="s">
        <v>60</v>
      </c>
      <c r="G350" s="22">
        <f t="shared" si="167"/>
        <v>0</v>
      </c>
      <c r="H350" s="22">
        <f>H353+H356+H359</f>
        <v>0</v>
      </c>
      <c r="I350" s="22">
        <f t="shared" ref="I350:N350" si="172">I353+I356+I359</f>
        <v>0</v>
      </c>
      <c r="J350" s="22">
        <f t="shared" si="172"/>
        <v>0</v>
      </c>
      <c r="K350" s="22">
        <f t="shared" si="172"/>
        <v>0</v>
      </c>
      <c r="L350" s="22">
        <f t="shared" si="172"/>
        <v>0</v>
      </c>
      <c r="M350" s="22">
        <f t="shared" si="172"/>
        <v>0</v>
      </c>
      <c r="N350" s="22">
        <f t="shared" si="172"/>
        <v>0</v>
      </c>
      <c r="O350" s="113"/>
      <c r="P350" s="113"/>
      <c r="Q350" s="113"/>
      <c r="R350" s="113"/>
      <c r="S350" s="113"/>
      <c r="T350" s="113"/>
      <c r="U350" s="113"/>
      <c r="V350" s="113"/>
      <c r="W350" s="113"/>
      <c r="X350" s="113"/>
    </row>
    <row r="351" spans="1:24" s="7" customFormat="1" ht="37.15" customHeight="1">
      <c r="A351" s="102"/>
      <c r="B351" s="267"/>
      <c r="C351" s="114"/>
      <c r="D351" s="114"/>
      <c r="E351" s="267"/>
      <c r="F351" s="21" t="s">
        <v>61</v>
      </c>
      <c r="G351" s="22">
        <f t="shared" si="167"/>
        <v>0</v>
      </c>
      <c r="H351" s="22">
        <f>H354+H357+H360</f>
        <v>0</v>
      </c>
      <c r="I351" s="22">
        <f t="shared" ref="I351:N351" si="173">I354+I357+I360</f>
        <v>0</v>
      </c>
      <c r="J351" s="22">
        <f t="shared" si="173"/>
        <v>0</v>
      </c>
      <c r="K351" s="22">
        <f t="shared" si="173"/>
        <v>0</v>
      </c>
      <c r="L351" s="22">
        <f t="shared" si="173"/>
        <v>0</v>
      </c>
      <c r="M351" s="22">
        <f t="shared" si="173"/>
        <v>0</v>
      </c>
      <c r="N351" s="22">
        <f t="shared" si="173"/>
        <v>0</v>
      </c>
      <c r="O351" s="114"/>
      <c r="P351" s="114"/>
      <c r="Q351" s="114"/>
      <c r="R351" s="114"/>
      <c r="S351" s="114"/>
      <c r="T351" s="114"/>
      <c r="U351" s="114"/>
      <c r="V351" s="114"/>
      <c r="W351" s="114"/>
      <c r="X351" s="114"/>
    </row>
    <row r="352" spans="1:24" s="7" customFormat="1" ht="37.15" customHeight="1">
      <c r="A352" s="100" t="s">
        <v>274</v>
      </c>
      <c r="B352" s="265" t="s">
        <v>239</v>
      </c>
      <c r="C352" s="112">
        <v>2020</v>
      </c>
      <c r="D352" s="112">
        <v>2026</v>
      </c>
      <c r="E352" s="265" t="s">
        <v>26</v>
      </c>
      <c r="F352" s="21" t="s">
        <v>49</v>
      </c>
      <c r="G352" s="22">
        <f t="shared" ref="G352:G354" si="174">SUM(H352:N352)</f>
        <v>0</v>
      </c>
      <c r="H352" s="22">
        <f t="shared" ref="H352:N352" si="175">SUM(H353:H354)</f>
        <v>0</v>
      </c>
      <c r="I352" s="22">
        <f t="shared" si="175"/>
        <v>0</v>
      </c>
      <c r="J352" s="22">
        <f t="shared" si="175"/>
        <v>0</v>
      </c>
      <c r="K352" s="22">
        <f t="shared" si="175"/>
        <v>0</v>
      </c>
      <c r="L352" s="22">
        <f t="shared" si="175"/>
        <v>0</v>
      </c>
      <c r="M352" s="22">
        <f t="shared" si="175"/>
        <v>0</v>
      </c>
      <c r="N352" s="22">
        <f t="shared" si="175"/>
        <v>0</v>
      </c>
      <c r="O352" s="112" t="s">
        <v>48</v>
      </c>
      <c r="P352" s="112" t="s">
        <v>48</v>
      </c>
      <c r="Q352" s="112" t="s">
        <v>48</v>
      </c>
      <c r="R352" s="112" t="s">
        <v>48</v>
      </c>
      <c r="S352" s="112" t="s">
        <v>48</v>
      </c>
      <c r="T352" s="112" t="s">
        <v>48</v>
      </c>
      <c r="U352" s="112" t="s">
        <v>48</v>
      </c>
      <c r="V352" s="112" t="s">
        <v>48</v>
      </c>
      <c r="W352" s="112" t="s">
        <v>48</v>
      </c>
      <c r="X352" s="112" t="s">
        <v>48</v>
      </c>
    </row>
    <row r="353" spans="1:24" s="7" customFormat="1" ht="49.5" customHeight="1">
      <c r="A353" s="101"/>
      <c r="B353" s="266"/>
      <c r="C353" s="113"/>
      <c r="D353" s="113"/>
      <c r="E353" s="266"/>
      <c r="F353" s="21" t="s">
        <v>60</v>
      </c>
      <c r="G353" s="22">
        <f t="shared" si="174"/>
        <v>0</v>
      </c>
      <c r="H353" s="22">
        <v>0</v>
      </c>
      <c r="I353" s="22">
        <v>0</v>
      </c>
      <c r="J353" s="22">
        <v>0</v>
      </c>
      <c r="K353" s="22">
        <v>0</v>
      </c>
      <c r="L353" s="22">
        <v>0</v>
      </c>
      <c r="M353" s="22">
        <v>0</v>
      </c>
      <c r="N353" s="22">
        <v>0</v>
      </c>
      <c r="O353" s="113"/>
      <c r="P353" s="113"/>
      <c r="Q353" s="113"/>
      <c r="R353" s="113"/>
      <c r="S353" s="113"/>
      <c r="T353" s="113"/>
      <c r="U353" s="113"/>
      <c r="V353" s="113"/>
      <c r="W353" s="113"/>
      <c r="X353" s="113"/>
    </row>
    <row r="354" spans="1:24" s="7" customFormat="1" ht="37.15" customHeight="1">
      <c r="A354" s="102"/>
      <c r="B354" s="267"/>
      <c r="C354" s="114"/>
      <c r="D354" s="114"/>
      <c r="E354" s="267"/>
      <c r="F354" s="21" t="s">
        <v>61</v>
      </c>
      <c r="G354" s="22">
        <f t="shared" si="174"/>
        <v>0</v>
      </c>
      <c r="H354" s="22">
        <v>0</v>
      </c>
      <c r="I354" s="22">
        <v>0</v>
      </c>
      <c r="J354" s="22">
        <v>0</v>
      </c>
      <c r="K354" s="22">
        <v>0</v>
      </c>
      <c r="L354" s="22">
        <v>0</v>
      </c>
      <c r="M354" s="22">
        <v>0</v>
      </c>
      <c r="N354" s="22">
        <v>0</v>
      </c>
      <c r="O354" s="114"/>
      <c r="P354" s="114"/>
      <c r="Q354" s="114"/>
      <c r="R354" s="114"/>
      <c r="S354" s="114"/>
      <c r="T354" s="114"/>
      <c r="U354" s="114"/>
      <c r="V354" s="114"/>
      <c r="W354" s="114"/>
      <c r="X354" s="114"/>
    </row>
    <row r="355" spans="1:24" s="7" customFormat="1" ht="37.15" customHeight="1">
      <c r="A355" s="100" t="s">
        <v>275</v>
      </c>
      <c r="B355" s="265" t="s">
        <v>276</v>
      </c>
      <c r="C355" s="112">
        <v>2020</v>
      </c>
      <c r="D355" s="112">
        <v>2026</v>
      </c>
      <c r="E355" s="265" t="s">
        <v>26</v>
      </c>
      <c r="F355" s="21" t="s">
        <v>49</v>
      </c>
      <c r="G355" s="22">
        <f t="shared" ref="G355:G357" si="176">SUM(H355:N355)</f>
        <v>0</v>
      </c>
      <c r="H355" s="22">
        <f t="shared" ref="H355:N355" si="177">SUM(H356:H357)</f>
        <v>0</v>
      </c>
      <c r="I355" s="22">
        <f t="shared" si="177"/>
        <v>0</v>
      </c>
      <c r="J355" s="22">
        <f t="shared" si="177"/>
        <v>0</v>
      </c>
      <c r="K355" s="22">
        <f t="shared" si="177"/>
        <v>0</v>
      </c>
      <c r="L355" s="22">
        <f t="shared" si="177"/>
        <v>0</v>
      </c>
      <c r="M355" s="22">
        <f t="shared" si="177"/>
        <v>0</v>
      </c>
      <c r="N355" s="22">
        <f t="shared" si="177"/>
        <v>0</v>
      </c>
      <c r="O355" s="112" t="s">
        <v>48</v>
      </c>
      <c r="P355" s="112" t="s">
        <v>48</v>
      </c>
      <c r="Q355" s="112" t="s">
        <v>48</v>
      </c>
      <c r="R355" s="112" t="s">
        <v>48</v>
      </c>
      <c r="S355" s="112" t="s">
        <v>48</v>
      </c>
      <c r="T355" s="112" t="s">
        <v>48</v>
      </c>
      <c r="U355" s="112" t="s">
        <v>48</v>
      </c>
      <c r="V355" s="112" t="s">
        <v>48</v>
      </c>
      <c r="W355" s="112" t="s">
        <v>48</v>
      </c>
      <c r="X355" s="112" t="s">
        <v>48</v>
      </c>
    </row>
    <row r="356" spans="1:24" s="7" customFormat="1" ht="37.15" customHeight="1">
      <c r="A356" s="101"/>
      <c r="B356" s="266"/>
      <c r="C356" s="113"/>
      <c r="D356" s="113"/>
      <c r="E356" s="266"/>
      <c r="F356" s="21" t="s">
        <v>60</v>
      </c>
      <c r="G356" s="22">
        <f t="shared" si="176"/>
        <v>0</v>
      </c>
      <c r="H356" s="22">
        <v>0</v>
      </c>
      <c r="I356" s="22">
        <v>0</v>
      </c>
      <c r="J356" s="22">
        <v>0</v>
      </c>
      <c r="K356" s="22">
        <v>0</v>
      </c>
      <c r="L356" s="22">
        <v>0</v>
      </c>
      <c r="M356" s="22">
        <v>0</v>
      </c>
      <c r="N356" s="22">
        <v>0</v>
      </c>
      <c r="O356" s="113"/>
      <c r="P356" s="113"/>
      <c r="Q356" s="113"/>
      <c r="R356" s="113"/>
      <c r="S356" s="113"/>
      <c r="T356" s="113"/>
      <c r="U356" s="113"/>
      <c r="V356" s="113"/>
      <c r="W356" s="113"/>
      <c r="X356" s="113"/>
    </row>
    <row r="357" spans="1:24" s="7" customFormat="1" ht="37.15" customHeight="1">
      <c r="A357" s="102"/>
      <c r="B357" s="267"/>
      <c r="C357" s="114"/>
      <c r="D357" s="114"/>
      <c r="E357" s="267"/>
      <c r="F357" s="21" t="s">
        <v>61</v>
      </c>
      <c r="G357" s="22">
        <f t="shared" si="176"/>
        <v>0</v>
      </c>
      <c r="H357" s="22">
        <v>0</v>
      </c>
      <c r="I357" s="22">
        <v>0</v>
      </c>
      <c r="J357" s="22">
        <v>0</v>
      </c>
      <c r="K357" s="22">
        <v>0</v>
      </c>
      <c r="L357" s="22">
        <v>0</v>
      </c>
      <c r="M357" s="22">
        <v>0</v>
      </c>
      <c r="N357" s="22">
        <v>0</v>
      </c>
      <c r="O357" s="114"/>
      <c r="P357" s="114"/>
      <c r="Q357" s="114"/>
      <c r="R357" s="114"/>
      <c r="S357" s="114"/>
      <c r="T357" s="114"/>
      <c r="U357" s="114"/>
      <c r="V357" s="114"/>
      <c r="W357" s="114"/>
      <c r="X357" s="114"/>
    </row>
    <row r="358" spans="1:24" s="7" customFormat="1" ht="37.15" customHeight="1">
      <c r="A358" s="100" t="s">
        <v>279</v>
      </c>
      <c r="B358" s="265" t="s">
        <v>280</v>
      </c>
      <c r="C358" s="112">
        <v>2020</v>
      </c>
      <c r="D358" s="112">
        <v>2026</v>
      </c>
      <c r="E358" s="265" t="s">
        <v>26</v>
      </c>
      <c r="F358" s="21" t="s">
        <v>49</v>
      </c>
      <c r="G358" s="22">
        <f t="shared" ref="G358:G369" si="178">SUM(H358:N358)</f>
        <v>0</v>
      </c>
      <c r="H358" s="22">
        <f t="shared" ref="H358:N358" si="179">SUM(H359:H360)</f>
        <v>0</v>
      </c>
      <c r="I358" s="22">
        <f t="shared" si="179"/>
        <v>0</v>
      </c>
      <c r="J358" s="22">
        <f t="shared" si="179"/>
        <v>0</v>
      </c>
      <c r="K358" s="22">
        <f t="shared" si="179"/>
        <v>0</v>
      </c>
      <c r="L358" s="22">
        <f t="shared" si="179"/>
        <v>0</v>
      </c>
      <c r="M358" s="22">
        <f t="shared" si="179"/>
        <v>0</v>
      </c>
      <c r="N358" s="22">
        <f t="shared" si="179"/>
        <v>0</v>
      </c>
      <c r="O358" s="112" t="s">
        <v>48</v>
      </c>
      <c r="P358" s="112" t="s">
        <v>48</v>
      </c>
      <c r="Q358" s="112" t="s">
        <v>48</v>
      </c>
      <c r="R358" s="112" t="s">
        <v>48</v>
      </c>
      <c r="S358" s="112" t="s">
        <v>48</v>
      </c>
      <c r="T358" s="112" t="s">
        <v>48</v>
      </c>
      <c r="U358" s="112" t="s">
        <v>48</v>
      </c>
      <c r="V358" s="112" t="s">
        <v>48</v>
      </c>
      <c r="W358" s="112" t="s">
        <v>48</v>
      </c>
      <c r="X358" s="112" t="s">
        <v>48</v>
      </c>
    </row>
    <row r="359" spans="1:24" s="7" customFormat="1" ht="43.5" customHeight="1">
      <c r="A359" s="101"/>
      <c r="B359" s="266"/>
      <c r="C359" s="113"/>
      <c r="D359" s="113"/>
      <c r="E359" s="266"/>
      <c r="F359" s="21" t="s">
        <v>60</v>
      </c>
      <c r="G359" s="22">
        <f t="shared" si="178"/>
        <v>0</v>
      </c>
      <c r="H359" s="22">
        <v>0</v>
      </c>
      <c r="I359" s="22">
        <v>0</v>
      </c>
      <c r="J359" s="22">
        <v>0</v>
      </c>
      <c r="K359" s="22">
        <v>0</v>
      </c>
      <c r="L359" s="22">
        <v>0</v>
      </c>
      <c r="M359" s="22">
        <v>0</v>
      </c>
      <c r="N359" s="22">
        <v>0</v>
      </c>
      <c r="O359" s="113"/>
      <c r="P359" s="113"/>
      <c r="Q359" s="113"/>
      <c r="R359" s="113"/>
      <c r="S359" s="113"/>
      <c r="T359" s="113"/>
      <c r="U359" s="113"/>
      <c r="V359" s="113"/>
      <c r="W359" s="113"/>
      <c r="X359" s="113"/>
    </row>
    <row r="360" spans="1:24" s="7" customFormat="1" ht="37.15" customHeight="1">
      <c r="A360" s="102"/>
      <c r="B360" s="267"/>
      <c r="C360" s="114"/>
      <c r="D360" s="114"/>
      <c r="E360" s="267"/>
      <c r="F360" s="21" t="s">
        <v>61</v>
      </c>
      <c r="G360" s="22">
        <f t="shared" si="178"/>
        <v>0</v>
      </c>
      <c r="H360" s="22">
        <v>0</v>
      </c>
      <c r="I360" s="22">
        <v>0</v>
      </c>
      <c r="J360" s="22">
        <v>0</v>
      </c>
      <c r="K360" s="22">
        <v>0</v>
      </c>
      <c r="L360" s="22">
        <v>0</v>
      </c>
      <c r="M360" s="22">
        <v>0</v>
      </c>
      <c r="N360" s="22">
        <v>0</v>
      </c>
      <c r="O360" s="114"/>
      <c r="P360" s="114"/>
      <c r="Q360" s="114"/>
      <c r="R360" s="114"/>
      <c r="S360" s="114"/>
      <c r="T360" s="114"/>
      <c r="U360" s="114"/>
      <c r="V360" s="114"/>
      <c r="W360" s="114"/>
      <c r="X360" s="114"/>
    </row>
    <row r="361" spans="1:24" s="7" customFormat="1" ht="37.15" customHeight="1">
      <c r="A361" s="100" t="s">
        <v>281</v>
      </c>
      <c r="B361" s="265" t="s">
        <v>285</v>
      </c>
      <c r="C361" s="112">
        <v>2020</v>
      </c>
      <c r="D361" s="112">
        <v>2026</v>
      </c>
      <c r="E361" s="265" t="s">
        <v>26</v>
      </c>
      <c r="F361" s="21" t="s">
        <v>49</v>
      </c>
      <c r="G361" s="22">
        <f t="shared" si="178"/>
        <v>0</v>
      </c>
      <c r="H361" s="22">
        <f>H362+H363</f>
        <v>0</v>
      </c>
      <c r="I361" s="22">
        <f t="shared" ref="I361:N361" si="180">I362+I363</f>
        <v>0</v>
      </c>
      <c r="J361" s="22">
        <f t="shared" si="180"/>
        <v>0</v>
      </c>
      <c r="K361" s="22">
        <f t="shared" si="180"/>
        <v>0</v>
      </c>
      <c r="L361" s="22">
        <f t="shared" si="180"/>
        <v>0</v>
      </c>
      <c r="M361" s="22">
        <f t="shared" si="180"/>
        <v>0</v>
      </c>
      <c r="N361" s="22">
        <f t="shared" si="180"/>
        <v>0</v>
      </c>
      <c r="O361" s="112" t="s">
        <v>34</v>
      </c>
      <c r="P361" s="112" t="s">
        <v>73</v>
      </c>
      <c r="Q361" s="112" t="s">
        <v>48</v>
      </c>
      <c r="R361" s="112">
        <v>0</v>
      </c>
      <c r="S361" s="112">
        <v>0</v>
      </c>
      <c r="T361" s="112">
        <v>0</v>
      </c>
      <c r="U361" s="112">
        <v>0</v>
      </c>
      <c r="V361" s="112">
        <v>0</v>
      </c>
      <c r="W361" s="112">
        <v>0</v>
      </c>
      <c r="X361" s="112">
        <v>0</v>
      </c>
    </row>
    <row r="362" spans="1:24" s="7" customFormat="1" ht="37.15" customHeight="1">
      <c r="A362" s="101" t="s">
        <v>232</v>
      </c>
      <c r="B362" s="266"/>
      <c r="C362" s="113"/>
      <c r="D362" s="113"/>
      <c r="E362" s="266"/>
      <c r="F362" s="21" t="s">
        <v>60</v>
      </c>
      <c r="G362" s="22">
        <f t="shared" si="178"/>
        <v>0</v>
      </c>
      <c r="H362" s="22">
        <f>H365+H368+H371</f>
        <v>0</v>
      </c>
      <c r="I362" s="22">
        <f t="shared" ref="I362:N362" si="181">I365+I368+I371</f>
        <v>0</v>
      </c>
      <c r="J362" s="22">
        <f t="shared" si="181"/>
        <v>0</v>
      </c>
      <c r="K362" s="22">
        <f t="shared" si="181"/>
        <v>0</v>
      </c>
      <c r="L362" s="22">
        <f t="shared" si="181"/>
        <v>0</v>
      </c>
      <c r="M362" s="22">
        <f t="shared" si="181"/>
        <v>0</v>
      </c>
      <c r="N362" s="22">
        <f t="shared" si="181"/>
        <v>0</v>
      </c>
      <c r="O362" s="113"/>
      <c r="P362" s="113"/>
      <c r="Q362" s="113"/>
      <c r="R362" s="113"/>
      <c r="S362" s="113"/>
      <c r="T362" s="113"/>
      <c r="U362" s="113"/>
      <c r="V362" s="113"/>
      <c r="W362" s="113"/>
      <c r="X362" s="113"/>
    </row>
    <row r="363" spans="1:24" s="7" customFormat="1" ht="37.15" customHeight="1">
      <c r="A363" s="102"/>
      <c r="B363" s="267"/>
      <c r="C363" s="114"/>
      <c r="D363" s="114"/>
      <c r="E363" s="267"/>
      <c r="F363" s="21" t="s">
        <v>61</v>
      </c>
      <c r="G363" s="22">
        <f t="shared" si="178"/>
        <v>0</v>
      </c>
      <c r="H363" s="22">
        <f>H366+H369+H372</f>
        <v>0</v>
      </c>
      <c r="I363" s="22">
        <f t="shared" ref="I363:N363" si="182">I366+I369+I372</f>
        <v>0</v>
      </c>
      <c r="J363" s="22">
        <f t="shared" si="182"/>
        <v>0</v>
      </c>
      <c r="K363" s="22">
        <f t="shared" si="182"/>
        <v>0</v>
      </c>
      <c r="L363" s="22">
        <f t="shared" si="182"/>
        <v>0</v>
      </c>
      <c r="M363" s="22">
        <f t="shared" si="182"/>
        <v>0</v>
      </c>
      <c r="N363" s="22">
        <f t="shared" si="182"/>
        <v>0</v>
      </c>
      <c r="O363" s="114"/>
      <c r="P363" s="114"/>
      <c r="Q363" s="114"/>
      <c r="R363" s="114"/>
      <c r="S363" s="114"/>
      <c r="T363" s="114"/>
      <c r="U363" s="114"/>
      <c r="V363" s="114"/>
      <c r="W363" s="114"/>
      <c r="X363" s="114"/>
    </row>
    <row r="364" spans="1:24" s="7" customFormat="1" ht="37.15" customHeight="1">
      <c r="A364" s="100" t="s">
        <v>282</v>
      </c>
      <c r="B364" s="265" t="s">
        <v>286</v>
      </c>
      <c r="C364" s="112">
        <v>2020</v>
      </c>
      <c r="D364" s="112">
        <v>2026</v>
      </c>
      <c r="E364" s="265" t="s">
        <v>26</v>
      </c>
      <c r="F364" s="21" t="s">
        <v>49</v>
      </c>
      <c r="G364" s="22">
        <f t="shared" si="178"/>
        <v>0</v>
      </c>
      <c r="H364" s="22">
        <f t="shared" ref="H364:N364" si="183">SUM(H365:H366)</f>
        <v>0</v>
      </c>
      <c r="I364" s="22">
        <f t="shared" si="183"/>
        <v>0</v>
      </c>
      <c r="J364" s="22">
        <f t="shared" si="183"/>
        <v>0</v>
      </c>
      <c r="K364" s="22">
        <f t="shared" si="183"/>
        <v>0</v>
      </c>
      <c r="L364" s="22">
        <f t="shared" si="183"/>
        <v>0</v>
      </c>
      <c r="M364" s="22">
        <f t="shared" si="183"/>
        <v>0</v>
      </c>
      <c r="N364" s="22">
        <f t="shared" si="183"/>
        <v>0</v>
      </c>
      <c r="O364" s="112" t="s">
        <v>48</v>
      </c>
      <c r="P364" s="112" t="s">
        <v>48</v>
      </c>
      <c r="Q364" s="112" t="s">
        <v>48</v>
      </c>
      <c r="R364" s="112" t="s">
        <v>48</v>
      </c>
      <c r="S364" s="112" t="s">
        <v>48</v>
      </c>
      <c r="T364" s="112" t="s">
        <v>48</v>
      </c>
      <c r="U364" s="112" t="s">
        <v>48</v>
      </c>
      <c r="V364" s="112" t="s">
        <v>48</v>
      </c>
      <c r="W364" s="112" t="s">
        <v>48</v>
      </c>
      <c r="X364" s="112" t="s">
        <v>48</v>
      </c>
    </row>
    <row r="365" spans="1:24" s="7" customFormat="1" ht="37.15" customHeight="1">
      <c r="A365" s="101"/>
      <c r="B365" s="266"/>
      <c r="C365" s="113"/>
      <c r="D365" s="113"/>
      <c r="E365" s="266"/>
      <c r="F365" s="21" t="s">
        <v>60</v>
      </c>
      <c r="G365" s="22">
        <f t="shared" si="178"/>
        <v>0</v>
      </c>
      <c r="H365" s="22">
        <v>0</v>
      </c>
      <c r="I365" s="22">
        <v>0</v>
      </c>
      <c r="J365" s="22">
        <v>0</v>
      </c>
      <c r="K365" s="22">
        <v>0</v>
      </c>
      <c r="L365" s="22">
        <v>0</v>
      </c>
      <c r="M365" s="22">
        <v>0</v>
      </c>
      <c r="N365" s="22">
        <v>0</v>
      </c>
      <c r="O365" s="113"/>
      <c r="P365" s="113"/>
      <c r="Q365" s="113"/>
      <c r="R365" s="113"/>
      <c r="S365" s="113"/>
      <c r="T365" s="113"/>
      <c r="U365" s="113"/>
      <c r="V365" s="113"/>
      <c r="W365" s="113"/>
      <c r="X365" s="113"/>
    </row>
    <row r="366" spans="1:24" s="7" customFormat="1" ht="37.15" customHeight="1">
      <c r="A366" s="102"/>
      <c r="B366" s="267"/>
      <c r="C366" s="114"/>
      <c r="D366" s="114"/>
      <c r="E366" s="267"/>
      <c r="F366" s="21" t="s">
        <v>61</v>
      </c>
      <c r="G366" s="22">
        <f t="shared" si="178"/>
        <v>0</v>
      </c>
      <c r="H366" s="22">
        <v>0</v>
      </c>
      <c r="I366" s="22">
        <v>0</v>
      </c>
      <c r="J366" s="22">
        <v>0</v>
      </c>
      <c r="K366" s="22">
        <v>0</v>
      </c>
      <c r="L366" s="22">
        <v>0</v>
      </c>
      <c r="M366" s="22">
        <v>0</v>
      </c>
      <c r="N366" s="22">
        <v>0</v>
      </c>
      <c r="O366" s="114"/>
      <c r="P366" s="114"/>
      <c r="Q366" s="114"/>
      <c r="R366" s="114"/>
      <c r="S366" s="114"/>
      <c r="T366" s="114"/>
      <c r="U366" s="114"/>
      <c r="V366" s="114"/>
      <c r="W366" s="114"/>
      <c r="X366" s="114"/>
    </row>
    <row r="367" spans="1:24" s="7" customFormat="1" ht="37.15" customHeight="1">
      <c r="A367" s="100" t="s">
        <v>283</v>
      </c>
      <c r="B367" s="265" t="s">
        <v>287</v>
      </c>
      <c r="C367" s="112">
        <v>2020</v>
      </c>
      <c r="D367" s="112">
        <v>2026</v>
      </c>
      <c r="E367" s="265" t="s">
        <v>26</v>
      </c>
      <c r="F367" s="21" t="s">
        <v>49</v>
      </c>
      <c r="G367" s="22">
        <f t="shared" si="178"/>
        <v>0</v>
      </c>
      <c r="H367" s="22">
        <f t="shared" ref="H367:N367" si="184">SUM(H368:H369)</f>
        <v>0</v>
      </c>
      <c r="I367" s="22">
        <f t="shared" si="184"/>
        <v>0</v>
      </c>
      <c r="J367" s="22">
        <f t="shared" si="184"/>
        <v>0</v>
      </c>
      <c r="K367" s="22">
        <f t="shared" si="184"/>
        <v>0</v>
      </c>
      <c r="L367" s="22">
        <f t="shared" si="184"/>
        <v>0</v>
      </c>
      <c r="M367" s="22">
        <f t="shared" si="184"/>
        <v>0</v>
      </c>
      <c r="N367" s="22">
        <f t="shared" si="184"/>
        <v>0</v>
      </c>
      <c r="O367" s="112" t="s">
        <v>48</v>
      </c>
      <c r="P367" s="112" t="s">
        <v>48</v>
      </c>
      <c r="Q367" s="112" t="s">
        <v>48</v>
      </c>
      <c r="R367" s="112" t="s">
        <v>48</v>
      </c>
      <c r="S367" s="112" t="s">
        <v>48</v>
      </c>
      <c r="T367" s="112" t="s">
        <v>48</v>
      </c>
      <c r="U367" s="112" t="s">
        <v>48</v>
      </c>
      <c r="V367" s="112" t="s">
        <v>48</v>
      </c>
      <c r="W367" s="112" t="s">
        <v>48</v>
      </c>
      <c r="X367" s="112" t="s">
        <v>48</v>
      </c>
    </row>
    <row r="368" spans="1:24" s="7" customFormat="1" ht="49.5" customHeight="1">
      <c r="A368" s="101"/>
      <c r="B368" s="266"/>
      <c r="C368" s="113"/>
      <c r="D368" s="113"/>
      <c r="E368" s="266"/>
      <c r="F368" s="21" t="s">
        <v>60</v>
      </c>
      <c r="G368" s="22">
        <f t="shared" si="178"/>
        <v>0</v>
      </c>
      <c r="H368" s="22">
        <v>0</v>
      </c>
      <c r="I368" s="22">
        <v>0</v>
      </c>
      <c r="J368" s="22">
        <v>0</v>
      </c>
      <c r="K368" s="22">
        <v>0</v>
      </c>
      <c r="L368" s="22">
        <v>0</v>
      </c>
      <c r="M368" s="22">
        <v>0</v>
      </c>
      <c r="N368" s="22">
        <v>0</v>
      </c>
      <c r="O368" s="113"/>
      <c r="P368" s="113"/>
      <c r="Q368" s="113"/>
      <c r="R368" s="113"/>
      <c r="S368" s="113"/>
      <c r="T368" s="113"/>
      <c r="U368" s="113"/>
      <c r="V368" s="113"/>
      <c r="W368" s="113"/>
      <c r="X368" s="113"/>
    </row>
    <row r="369" spans="1:24" s="7" customFormat="1" ht="37.15" customHeight="1">
      <c r="A369" s="102"/>
      <c r="B369" s="267"/>
      <c r="C369" s="114"/>
      <c r="D369" s="114"/>
      <c r="E369" s="267"/>
      <c r="F369" s="21" t="s">
        <v>61</v>
      </c>
      <c r="G369" s="22">
        <f t="shared" si="178"/>
        <v>0</v>
      </c>
      <c r="H369" s="22">
        <v>0</v>
      </c>
      <c r="I369" s="22">
        <v>0</v>
      </c>
      <c r="J369" s="22">
        <v>0</v>
      </c>
      <c r="K369" s="22">
        <v>0</v>
      </c>
      <c r="L369" s="22">
        <v>0</v>
      </c>
      <c r="M369" s="22">
        <v>0</v>
      </c>
      <c r="N369" s="22">
        <v>0</v>
      </c>
      <c r="O369" s="114"/>
      <c r="P369" s="114"/>
      <c r="Q369" s="114"/>
      <c r="R369" s="114"/>
      <c r="S369" s="114"/>
      <c r="T369" s="114"/>
      <c r="U369" s="114"/>
      <c r="V369" s="114"/>
      <c r="W369" s="114"/>
      <c r="X369" s="114"/>
    </row>
    <row r="370" spans="1:24" s="7" customFormat="1" ht="37.15" customHeight="1">
      <c r="A370" s="100" t="s">
        <v>284</v>
      </c>
      <c r="B370" s="265" t="s">
        <v>288</v>
      </c>
      <c r="C370" s="112">
        <v>2020</v>
      </c>
      <c r="D370" s="112">
        <v>2026</v>
      </c>
      <c r="E370" s="265" t="s">
        <v>26</v>
      </c>
      <c r="F370" s="21" t="s">
        <v>49</v>
      </c>
      <c r="G370" s="22">
        <f t="shared" ref="G370:G372" si="185">SUM(H370:N370)</f>
        <v>0</v>
      </c>
      <c r="H370" s="22">
        <f t="shared" ref="H370:N370" si="186">SUM(H371:H372)</f>
        <v>0</v>
      </c>
      <c r="I370" s="22">
        <f t="shared" si="186"/>
        <v>0</v>
      </c>
      <c r="J370" s="22">
        <f t="shared" si="186"/>
        <v>0</v>
      </c>
      <c r="K370" s="22">
        <f t="shared" si="186"/>
        <v>0</v>
      </c>
      <c r="L370" s="22">
        <f t="shared" si="186"/>
        <v>0</v>
      </c>
      <c r="M370" s="22">
        <f t="shared" si="186"/>
        <v>0</v>
      </c>
      <c r="N370" s="22">
        <f t="shared" si="186"/>
        <v>0</v>
      </c>
      <c r="O370" s="112" t="s">
        <v>48</v>
      </c>
      <c r="P370" s="112" t="s">
        <v>48</v>
      </c>
      <c r="Q370" s="112" t="s">
        <v>48</v>
      </c>
      <c r="R370" s="112" t="s">
        <v>48</v>
      </c>
      <c r="S370" s="112" t="s">
        <v>48</v>
      </c>
      <c r="T370" s="112" t="s">
        <v>48</v>
      </c>
      <c r="U370" s="112" t="s">
        <v>48</v>
      </c>
      <c r="V370" s="112" t="s">
        <v>48</v>
      </c>
      <c r="W370" s="112" t="s">
        <v>48</v>
      </c>
      <c r="X370" s="112" t="s">
        <v>48</v>
      </c>
    </row>
    <row r="371" spans="1:24" s="7" customFormat="1" ht="49.5" customHeight="1">
      <c r="A371" s="101"/>
      <c r="B371" s="266"/>
      <c r="C371" s="113"/>
      <c r="D371" s="113"/>
      <c r="E371" s="266"/>
      <c r="F371" s="21" t="s">
        <v>60</v>
      </c>
      <c r="G371" s="22">
        <f t="shared" si="185"/>
        <v>0</v>
      </c>
      <c r="H371" s="22">
        <v>0</v>
      </c>
      <c r="I371" s="22">
        <v>0</v>
      </c>
      <c r="J371" s="22">
        <v>0</v>
      </c>
      <c r="K371" s="22">
        <v>0</v>
      </c>
      <c r="L371" s="22">
        <v>0</v>
      </c>
      <c r="M371" s="22">
        <v>0</v>
      </c>
      <c r="N371" s="22">
        <v>0</v>
      </c>
      <c r="O371" s="113"/>
      <c r="P371" s="113"/>
      <c r="Q371" s="113"/>
      <c r="R371" s="113"/>
      <c r="S371" s="113"/>
      <c r="T371" s="113"/>
      <c r="U371" s="113"/>
      <c r="V371" s="113"/>
      <c r="W371" s="113"/>
      <c r="X371" s="113"/>
    </row>
    <row r="372" spans="1:24" s="7" customFormat="1" ht="37.15" customHeight="1">
      <c r="A372" s="102"/>
      <c r="B372" s="267"/>
      <c r="C372" s="114"/>
      <c r="D372" s="114"/>
      <c r="E372" s="267"/>
      <c r="F372" s="21" t="s">
        <v>61</v>
      </c>
      <c r="G372" s="22">
        <f t="shared" si="185"/>
        <v>0</v>
      </c>
      <c r="H372" s="22">
        <v>0</v>
      </c>
      <c r="I372" s="22">
        <v>0</v>
      </c>
      <c r="J372" s="22">
        <v>0</v>
      </c>
      <c r="K372" s="22">
        <v>0</v>
      </c>
      <c r="L372" s="22">
        <v>0</v>
      </c>
      <c r="M372" s="22">
        <v>0</v>
      </c>
      <c r="N372" s="22">
        <v>0</v>
      </c>
      <c r="O372" s="114"/>
      <c r="P372" s="114"/>
      <c r="Q372" s="114"/>
      <c r="R372" s="114"/>
      <c r="S372" s="114"/>
      <c r="T372" s="114"/>
      <c r="U372" s="114"/>
      <c r="V372" s="114"/>
      <c r="W372" s="114"/>
      <c r="X372" s="114"/>
    </row>
    <row r="373" spans="1:24" s="44" customFormat="1" ht="25.9" customHeight="1">
      <c r="A373" s="100">
        <v>85</v>
      </c>
      <c r="B373" s="103" t="s">
        <v>75</v>
      </c>
      <c r="C373" s="100" t="s">
        <v>48</v>
      </c>
      <c r="D373" s="100" t="s">
        <v>48</v>
      </c>
      <c r="E373" s="103" t="s">
        <v>48</v>
      </c>
      <c r="F373" s="19" t="s">
        <v>49</v>
      </c>
      <c r="G373" s="20">
        <f t="shared" ref="G373:N375" si="187">SUM(G229+G205+G202+G190+G181+G319)</f>
        <v>539988451.75999999</v>
      </c>
      <c r="H373" s="20">
        <f t="shared" si="187"/>
        <v>106894339.26999998</v>
      </c>
      <c r="I373" s="20">
        <f t="shared" si="187"/>
        <v>58288320.719999999</v>
      </c>
      <c r="J373" s="20">
        <f t="shared" si="187"/>
        <v>151019461.75</v>
      </c>
      <c r="K373" s="20">
        <f t="shared" si="187"/>
        <v>86787222.409999996</v>
      </c>
      <c r="L373" s="20">
        <f t="shared" si="187"/>
        <v>103967729.75</v>
      </c>
      <c r="M373" s="20">
        <f t="shared" si="187"/>
        <v>16515688.93</v>
      </c>
      <c r="N373" s="20">
        <f t="shared" si="187"/>
        <v>16515688.93</v>
      </c>
      <c r="O373" s="100" t="s">
        <v>48</v>
      </c>
      <c r="P373" s="100" t="s">
        <v>48</v>
      </c>
      <c r="Q373" s="100" t="s">
        <v>48</v>
      </c>
      <c r="R373" s="100" t="s">
        <v>48</v>
      </c>
      <c r="S373" s="100" t="s">
        <v>48</v>
      </c>
      <c r="T373" s="100" t="s">
        <v>48</v>
      </c>
      <c r="U373" s="100" t="s">
        <v>48</v>
      </c>
      <c r="V373" s="100" t="s">
        <v>48</v>
      </c>
      <c r="W373" s="100" t="s">
        <v>48</v>
      </c>
      <c r="X373" s="100" t="s">
        <v>48</v>
      </c>
    </row>
    <row r="374" spans="1:24" s="44" customFormat="1" ht="45">
      <c r="A374" s="101"/>
      <c r="B374" s="104"/>
      <c r="C374" s="101"/>
      <c r="D374" s="101"/>
      <c r="E374" s="104"/>
      <c r="F374" s="19" t="s">
        <v>60</v>
      </c>
      <c r="G374" s="20">
        <f t="shared" si="187"/>
        <v>67379192.319999993</v>
      </c>
      <c r="H374" s="20">
        <f t="shared" si="187"/>
        <v>6143107.3399999999</v>
      </c>
      <c r="I374" s="20">
        <f t="shared" si="187"/>
        <v>5980935.8300000001</v>
      </c>
      <c r="J374" s="20">
        <f t="shared" si="187"/>
        <v>8175700.0300000003</v>
      </c>
      <c r="K374" s="20">
        <f t="shared" si="187"/>
        <v>5797382.3300000001</v>
      </c>
      <c r="L374" s="20">
        <f t="shared" si="187"/>
        <v>13760688.93</v>
      </c>
      <c r="M374" s="20">
        <f t="shared" si="187"/>
        <v>13760688.93</v>
      </c>
      <c r="N374" s="20">
        <f t="shared" si="187"/>
        <v>13760688.93</v>
      </c>
      <c r="O374" s="101"/>
      <c r="P374" s="101"/>
      <c r="Q374" s="101"/>
      <c r="R374" s="101"/>
      <c r="S374" s="101"/>
      <c r="T374" s="101"/>
      <c r="U374" s="101"/>
      <c r="V374" s="101"/>
      <c r="W374" s="101"/>
      <c r="X374" s="101"/>
    </row>
    <row r="375" spans="1:24" s="44" customFormat="1" ht="36" customHeight="1">
      <c r="A375" s="102"/>
      <c r="B375" s="105"/>
      <c r="C375" s="102"/>
      <c r="D375" s="102"/>
      <c r="E375" s="105"/>
      <c r="F375" s="19" t="s">
        <v>61</v>
      </c>
      <c r="G375" s="20">
        <f t="shared" si="187"/>
        <v>472609259.44</v>
      </c>
      <c r="H375" s="20">
        <f t="shared" si="187"/>
        <v>100751231.92999999</v>
      </c>
      <c r="I375" s="20">
        <f t="shared" si="187"/>
        <v>52307384.890000001</v>
      </c>
      <c r="J375" s="20">
        <f t="shared" si="187"/>
        <v>142843761.72</v>
      </c>
      <c r="K375" s="20">
        <f t="shared" si="187"/>
        <v>80989840.079999998</v>
      </c>
      <c r="L375" s="20">
        <f t="shared" si="187"/>
        <v>90207040.819999993</v>
      </c>
      <c r="M375" s="20">
        <f t="shared" si="187"/>
        <v>2755000</v>
      </c>
      <c r="N375" s="20">
        <f t="shared" si="187"/>
        <v>2755000</v>
      </c>
      <c r="O375" s="102"/>
      <c r="P375" s="102"/>
      <c r="Q375" s="102"/>
      <c r="R375" s="102"/>
      <c r="S375" s="102"/>
      <c r="T375" s="102"/>
      <c r="U375" s="102"/>
      <c r="V375" s="102"/>
      <c r="W375" s="102"/>
      <c r="X375" s="102"/>
    </row>
    <row r="376" spans="1:24" s="46" customFormat="1" ht="46.9" customHeight="1">
      <c r="A376" s="74">
        <v>86</v>
      </c>
      <c r="B376" s="268" t="s">
        <v>142</v>
      </c>
      <c r="C376" s="269"/>
      <c r="D376" s="269"/>
      <c r="E376" s="270"/>
      <c r="F376" s="74" t="s">
        <v>48</v>
      </c>
      <c r="G376" s="74" t="s">
        <v>48</v>
      </c>
      <c r="H376" s="74" t="s">
        <v>48</v>
      </c>
      <c r="I376" s="74" t="s">
        <v>48</v>
      </c>
      <c r="J376" s="74" t="s">
        <v>48</v>
      </c>
      <c r="K376" s="74" t="s">
        <v>48</v>
      </c>
      <c r="L376" s="74" t="s">
        <v>48</v>
      </c>
      <c r="M376" s="74" t="s">
        <v>48</v>
      </c>
      <c r="N376" s="74" t="s">
        <v>48</v>
      </c>
      <c r="O376" s="74" t="s">
        <v>48</v>
      </c>
      <c r="P376" s="74" t="s">
        <v>48</v>
      </c>
      <c r="Q376" s="74" t="s">
        <v>48</v>
      </c>
      <c r="R376" s="74" t="s">
        <v>48</v>
      </c>
      <c r="S376" s="74" t="s">
        <v>48</v>
      </c>
      <c r="T376" s="74" t="s">
        <v>48</v>
      </c>
      <c r="U376" s="74" t="s">
        <v>48</v>
      </c>
      <c r="V376" s="74" t="s">
        <v>48</v>
      </c>
      <c r="W376" s="74" t="s">
        <v>48</v>
      </c>
      <c r="X376" s="74" t="s">
        <v>48</v>
      </c>
    </row>
    <row r="377" spans="1:24" s="46" customFormat="1" ht="49.15" customHeight="1">
      <c r="A377" s="71">
        <v>87</v>
      </c>
      <c r="B377" s="72" t="s">
        <v>143</v>
      </c>
      <c r="C377" s="73">
        <v>2020</v>
      </c>
      <c r="D377" s="73">
        <v>2026</v>
      </c>
      <c r="E377" s="74" t="s">
        <v>82</v>
      </c>
      <c r="F377" s="74" t="s">
        <v>48</v>
      </c>
      <c r="G377" s="74" t="s">
        <v>48</v>
      </c>
      <c r="H377" s="74" t="s">
        <v>48</v>
      </c>
      <c r="I377" s="74" t="s">
        <v>48</v>
      </c>
      <c r="J377" s="74" t="s">
        <v>48</v>
      </c>
      <c r="K377" s="74" t="s">
        <v>48</v>
      </c>
      <c r="L377" s="74" t="s">
        <v>48</v>
      </c>
      <c r="M377" s="74" t="s">
        <v>48</v>
      </c>
      <c r="N377" s="74" t="s">
        <v>48</v>
      </c>
      <c r="O377" s="74" t="s">
        <v>48</v>
      </c>
      <c r="P377" s="74" t="s">
        <v>48</v>
      </c>
      <c r="Q377" s="74" t="s">
        <v>48</v>
      </c>
      <c r="R377" s="74" t="s">
        <v>48</v>
      </c>
      <c r="S377" s="74" t="s">
        <v>48</v>
      </c>
      <c r="T377" s="74" t="s">
        <v>48</v>
      </c>
      <c r="U377" s="74" t="s">
        <v>48</v>
      </c>
      <c r="V377" s="74" t="s">
        <v>48</v>
      </c>
      <c r="W377" s="74" t="s">
        <v>48</v>
      </c>
      <c r="X377" s="74" t="s">
        <v>48</v>
      </c>
    </row>
    <row r="378" spans="1:24" s="46" customFormat="1" ht="21.6" customHeight="1">
      <c r="A378" s="233">
        <v>88</v>
      </c>
      <c r="B378" s="240" t="s">
        <v>147</v>
      </c>
      <c r="C378" s="233">
        <v>2020</v>
      </c>
      <c r="D378" s="233">
        <v>2026</v>
      </c>
      <c r="E378" s="123" t="s">
        <v>82</v>
      </c>
      <c r="F378" s="75" t="s">
        <v>49</v>
      </c>
      <c r="G378" s="76">
        <f>SUM(H378:N378)</f>
        <v>77776849.960000008</v>
      </c>
      <c r="H378" s="76">
        <f>H379+H380</f>
        <v>21886579.960000001</v>
      </c>
      <c r="I378" s="76">
        <f t="shared" ref="I378:N378" si="188">I379+I380</f>
        <v>0</v>
      </c>
      <c r="J378" s="76">
        <f t="shared" si="188"/>
        <v>0</v>
      </c>
      <c r="K378" s="76">
        <f t="shared" si="188"/>
        <v>590270</v>
      </c>
      <c r="L378" s="76">
        <f t="shared" si="188"/>
        <v>9800000</v>
      </c>
      <c r="M378" s="76">
        <f t="shared" si="188"/>
        <v>28000000</v>
      </c>
      <c r="N378" s="76">
        <f t="shared" si="188"/>
        <v>17500000</v>
      </c>
      <c r="O378" s="272" t="s">
        <v>77</v>
      </c>
      <c r="P378" s="120" t="s">
        <v>57</v>
      </c>
      <c r="Q378" s="120">
        <f>SUM(R378:X380)</f>
        <v>12.6</v>
      </c>
      <c r="R378" s="120">
        <v>3.2</v>
      </c>
      <c r="S378" s="120">
        <v>0</v>
      </c>
      <c r="T378" s="120">
        <v>0</v>
      </c>
      <c r="U378" s="120">
        <v>1.5</v>
      </c>
      <c r="V378" s="120">
        <v>1.4</v>
      </c>
      <c r="W378" s="120">
        <v>4</v>
      </c>
      <c r="X378" s="120">
        <v>2.5</v>
      </c>
    </row>
    <row r="379" spans="1:24" s="46" customFormat="1" ht="45">
      <c r="A379" s="127"/>
      <c r="B379" s="241"/>
      <c r="C379" s="127"/>
      <c r="D379" s="127"/>
      <c r="E379" s="124"/>
      <c r="F379" s="75" t="s">
        <v>60</v>
      </c>
      <c r="G379" s="76">
        <f>SUM(H379:N379)</f>
        <v>3961849.96</v>
      </c>
      <c r="H379" s="76">
        <v>606579.96</v>
      </c>
      <c r="I379" s="76">
        <v>0</v>
      </c>
      <c r="J379" s="76">
        <v>0</v>
      </c>
      <c r="K379" s="76">
        <v>590270</v>
      </c>
      <c r="L379" s="76">
        <v>490000</v>
      </c>
      <c r="M379" s="76">
        <v>1400000</v>
      </c>
      <c r="N379" s="76">
        <v>875000</v>
      </c>
      <c r="O379" s="273"/>
      <c r="P379" s="121"/>
      <c r="Q379" s="121"/>
      <c r="R379" s="121"/>
      <c r="S379" s="121"/>
      <c r="T379" s="121"/>
      <c r="U379" s="121"/>
      <c r="V379" s="121"/>
      <c r="W379" s="121"/>
      <c r="X379" s="121"/>
    </row>
    <row r="380" spans="1:24" s="46" customFormat="1" ht="32.450000000000003" customHeight="1">
      <c r="A380" s="128"/>
      <c r="B380" s="242"/>
      <c r="C380" s="128"/>
      <c r="D380" s="128"/>
      <c r="E380" s="125"/>
      <c r="F380" s="72" t="s">
        <v>61</v>
      </c>
      <c r="G380" s="76">
        <f>SUM(H380:N380)</f>
        <v>73815000</v>
      </c>
      <c r="H380" s="76">
        <v>21280000</v>
      </c>
      <c r="I380" s="76">
        <v>0</v>
      </c>
      <c r="J380" s="76">
        <v>0</v>
      </c>
      <c r="K380" s="76">
        <v>0</v>
      </c>
      <c r="L380" s="76">
        <v>9310000</v>
      </c>
      <c r="M380" s="76">
        <v>26600000</v>
      </c>
      <c r="N380" s="76">
        <v>16625000</v>
      </c>
      <c r="O380" s="274"/>
      <c r="P380" s="122"/>
      <c r="Q380" s="122"/>
      <c r="R380" s="122"/>
      <c r="S380" s="122"/>
      <c r="T380" s="122"/>
      <c r="U380" s="122"/>
      <c r="V380" s="122"/>
      <c r="W380" s="122"/>
      <c r="X380" s="122"/>
    </row>
    <row r="381" spans="1:24" s="46" customFormat="1" ht="19.149999999999999" customHeight="1">
      <c r="A381" s="233">
        <v>89</v>
      </c>
      <c r="B381" s="240" t="s">
        <v>148</v>
      </c>
      <c r="C381" s="233">
        <v>2020</v>
      </c>
      <c r="D381" s="233">
        <v>2026</v>
      </c>
      <c r="E381" s="123" t="s">
        <v>82</v>
      </c>
      <c r="F381" s="75" t="s">
        <v>49</v>
      </c>
      <c r="G381" s="76">
        <f t="shared" ref="G381:G398" si="189">SUM(H381:N381)</f>
        <v>20130020.840000004</v>
      </c>
      <c r="H381" s="76">
        <f>SUM(H382:H383)</f>
        <v>5838889.6399999997</v>
      </c>
      <c r="I381" s="76">
        <f t="shared" ref="I381:N381" si="190">SUM(I382:I383)</f>
        <v>855096</v>
      </c>
      <c r="J381" s="76">
        <f t="shared" si="190"/>
        <v>299342</v>
      </c>
      <c r="K381" s="76">
        <f t="shared" si="190"/>
        <v>6299635.6900000004</v>
      </c>
      <c r="L381" s="76">
        <f t="shared" si="190"/>
        <v>2279019.17</v>
      </c>
      <c r="M381" s="76">
        <f t="shared" si="190"/>
        <v>2279019.17</v>
      </c>
      <c r="N381" s="76">
        <f t="shared" si="190"/>
        <v>2279019.17</v>
      </c>
      <c r="O381" s="120" t="s">
        <v>48</v>
      </c>
      <c r="P381" s="120" t="s">
        <v>48</v>
      </c>
      <c r="Q381" s="120" t="s">
        <v>48</v>
      </c>
      <c r="R381" s="120" t="s">
        <v>48</v>
      </c>
      <c r="S381" s="120" t="s">
        <v>48</v>
      </c>
      <c r="T381" s="120" t="s">
        <v>48</v>
      </c>
      <c r="U381" s="120" t="s">
        <v>48</v>
      </c>
      <c r="V381" s="120" t="s">
        <v>48</v>
      </c>
      <c r="W381" s="120" t="s">
        <v>48</v>
      </c>
      <c r="X381" s="120" t="s">
        <v>48</v>
      </c>
    </row>
    <row r="382" spans="1:24" s="46" customFormat="1" ht="45">
      <c r="A382" s="127"/>
      <c r="B382" s="241"/>
      <c r="C382" s="127"/>
      <c r="D382" s="127"/>
      <c r="E382" s="124"/>
      <c r="F382" s="75" t="s">
        <v>60</v>
      </c>
      <c r="G382" s="76">
        <f t="shared" si="189"/>
        <v>19960368.840000004</v>
      </c>
      <c r="H382" s="76">
        <v>5669237.6399999997</v>
      </c>
      <c r="I382" s="76">
        <v>855096</v>
      </c>
      <c r="J382" s="76">
        <v>299342</v>
      </c>
      <c r="K382" s="76">
        <v>6299635.6900000004</v>
      </c>
      <c r="L382" s="76">
        <v>2279019.17</v>
      </c>
      <c r="M382" s="76">
        <v>2279019.17</v>
      </c>
      <c r="N382" s="76">
        <v>2279019.17</v>
      </c>
      <c r="O382" s="121"/>
      <c r="P382" s="121"/>
      <c r="Q382" s="121"/>
      <c r="R382" s="121"/>
      <c r="S382" s="121"/>
      <c r="T382" s="121"/>
      <c r="U382" s="121"/>
      <c r="V382" s="121"/>
      <c r="W382" s="121"/>
      <c r="X382" s="121"/>
    </row>
    <row r="383" spans="1:24" s="46" customFormat="1" ht="33.75">
      <c r="A383" s="128"/>
      <c r="B383" s="242"/>
      <c r="C383" s="128"/>
      <c r="D383" s="128"/>
      <c r="E383" s="125"/>
      <c r="F383" s="72" t="s">
        <v>61</v>
      </c>
      <c r="G383" s="76">
        <f t="shared" si="189"/>
        <v>169652</v>
      </c>
      <c r="H383" s="76">
        <v>169652</v>
      </c>
      <c r="I383" s="76">
        <v>0</v>
      </c>
      <c r="J383" s="76">
        <v>0</v>
      </c>
      <c r="K383" s="76">
        <v>0</v>
      </c>
      <c r="L383" s="76">
        <v>0</v>
      </c>
      <c r="M383" s="76">
        <v>0</v>
      </c>
      <c r="N383" s="76">
        <v>0</v>
      </c>
      <c r="O383" s="122"/>
      <c r="P383" s="122"/>
      <c r="Q383" s="122"/>
      <c r="R383" s="122"/>
      <c r="S383" s="122"/>
      <c r="T383" s="122"/>
      <c r="U383" s="122"/>
      <c r="V383" s="122"/>
      <c r="W383" s="122"/>
      <c r="X383" s="122"/>
    </row>
    <row r="384" spans="1:24" s="46" customFormat="1" ht="24" customHeight="1">
      <c r="A384" s="233">
        <v>90</v>
      </c>
      <c r="B384" s="240" t="s">
        <v>149</v>
      </c>
      <c r="C384" s="233">
        <v>2020</v>
      </c>
      <c r="D384" s="233">
        <v>2026</v>
      </c>
      <c r="E384" s="123" t="s">
        <v>30</v>
      </c>
      <c r="F384" s="75" t="s">
        <v>49</v>
      </c>
      <c r="G384" s="76">
        <f t="shared" si="189"/>
        <v>7720219.5600000005</v>
      </c>
      <c r="H384" s="76">
        <f>SUM(H385:H386)</f>
        <v>1000000</v>
      </c>
      <c r="I384" s="76">
        <f t="shared" ref="I384:N384" si="191">SUM(I385:I386)</f>
        <v>960000</v>
      </c>
      <c r="J384" s="76">
        <f t="shared" si="191"/>
        <v>1310219.56</v>
      </c>
      <c r="K384" s="76">
        <f t="shared" si="191"/>
        <v>1500000</v>
      </c>
      <c r="L384" s="76">
        <f t="shared" si="191"/>
        <v>1000000</v>
      </c>
      <c r="M384" s="76">
        <f t="shared" si="191"/>
        <v>970000</v>
      </c>
      <c r="N384" s="76">
        <f t="shared" si="191"/>
        <v>980000</v>
      </c>
      <c r="O384" s="120" t="s">
        <v>48</v>
      </c>
      <c r="P384" s="120" t="s">
        <v>48</v>
      </c>
      <c r="Q384" s="120" t="s">
        <v>48</v>
      </c>
      <c r="R384" s="120" t="s">
        <v>48</v>
      </c>
      <c r="S384" s="120" t="s">
        <v>48</v>
      </c>
      <c r="T384" s="120" t="s">
        <v>48</v>
      </c>
      <c r="U384" s="120" t="s">
        <v>48</v>
      </c>
      <c r="V384" s="120" t="s">
        <v>48</v>
      </c>
      <c r="W384" s="120" t="s">
        <v>48</v>
      </c>
      <c r="X384" s="120" t="s">
        <v>48</v>
      </c>
    </row>
    <row r="385" spans="1:24" s="46" customFormat="1" ht="45">
      <c r="A385" s="127"/>
      <c r="B385" s="241"/>
      <c r="C385" s="127"/>
      <c r="D385" s="127"/>
      <c r="E385" s="124"/>
      <c r="F385" s="75" t="s">
        <v>60</v>
      </c>
      <c r="G385" s="76">
        <f>SUM(H384:N384)</f>
        <v>7720219.5600000005</v>
      </c>
      <c r="H385" s="76">
        <v>1000000</v>
      </c>
      <c r="I385" s="76">
        <v>960000</v>
      </c>
      <c r="J385" s="76">
        <v>1310219.56</v>
      </c>
      <c r="K385" s="76">
        <v>1500000</v>
      </c>
      <c r="L385" s="76">
        <v>1000000</v>
      </c>
      <c r="M385" s="76">
        <v>970000</v>
      </c>
      <c r="N385" s="76">
        <v>980000</v>
      </c>
      <c r="O385" s="121"/>
      <c r="P385" s="121"/>
      <c r="Q385" s="121"/>
      <c r="R385" s="121"/>
      <c r="S385" s="121"/>
      <c r="T385" s="121"/>
      <c r="U385" s="121"/>
      <c r="V385" s="121"/>
      <c r="W385" s="121"/>
      <c r="X385" s="121"/>
    </row>
    <row r="386" spans="1:24" s="46" customFormat="1" ht="33.75">
      <c r="A386" s="128"/>
      <c r="B386" s="242"/>
      <c r="C386" s="128"/>
      <c r="D386" s="128"/>
      <c r="E386" s="125"/>
      <c r="F386" s="72" t="s">
        <v>61</v>
      </c>
      <c r="G386" s="76">
        <f t="shared" si="189"/>
        <v>0</v>
      </c>
      <c r="H386" s="76">
        <v>0</v>
      </c>
      <c r="I386" s="76">
        <v>0</v>
      </c>
      <c r="J386" s="76">
        <v>0</v>
      </c>
      <c r="K386" s="76">
        <v>0</v>
      </c>
      <c r="L386" s="76">
        <v>0</v>
      </c>
      <c r="M386" s="76">
        <v>0</v>
      </c>
      <c r="N386" s="76">
        <v>0</v>
      </c>
      <c r="O386" s="122"/>
      <c r="P386" s="122"/>
      <c r="Q386" s="122"/>
      <c r="R386" s="122"/>
      <c r="S386" s="122"/>
      <c r="T386" s="122"/>
      <c r="U386" s="122"/>
      <c r="V386" s="122"/>
      <c r="W386" s="122"/>
      <c r="X386" s="122"/>
    </row>
    <row r="387" spans="1:24" s="46" customFormat="1" ht="22.9" customHeight="1">
      <c r="A387" s="253">
        <v>91</v>
      </c>
      <c r="B387" s="243" t="s">
        <v>349</v>
      </c>
      <c r="C387" s="253">
        <v>2020</v>
      </c>
      <c r="D387" s="253">
        <v>2026</v>
      </c>
      <c r="E387" s="246" t="s">
        <v>82</v>
      </c>
      <c r="F387" s="98" t="s">
        <v>49</v>
      </c>
      <c r="G387" s="99">
        <f t="shared" si="189"/>
        <v>130035223.66</v>
      </c>
      <c r="H387" s="99">
        <f>H388+H389</f>
        <v>11753189.810000001</v>
      </c>
      <c r="I387" s="99">
        <f t="shared" ref="I387:N387" si="192">I388+I389</f>
        <v>18362433.289999999</v>
      </c>
      <c r="J387" s="99">
        <f>J388+J389</f>
        <v>18147229.719999999</v>
      </c>
      <c r="K387" s="99">
        <f t="shared" si="192"/>
        <v>16880333.739999998</v>
      </c>
      <c r="L387" s="99">
        <f t="shared" si="192"/>
        <v>27396079.100000001</v>
      </c>
      <c r="M387" s="99">
        <f t="shared" si="192"/>
        <v>18747979</v>
      </c>
      <c r="N387" s="99">
        <f t="shared" si="192"/>
        <v>18747979</v>
      </c>
      <c r="O387" s="120" t="s">
        <v>144</v>
      </c>
      <c r="P387" s="123" t="s">
        <v>56</v>
      </c>
      <c r="Q387" s="123">
        <v>90</v>
      </c>
      <c r="R387" s="123">
        <v>90</v>
      </c>
      <c r="S387" s="123">
        <v>90</v>
      </c>
      <c r="T387" s="123">
        <v>90</v>
      </c>
      <c r="U387" s="123">
        <v>90</v>
      </c>
      <c r="V387" s="123">
        <v>90</v>
      </c>
      <c r="W387" s="123">
        <v>90</v>
      </c>
      <c r="X387" s="123">
        <v>90</v>
      </c>
    </row>
    <row r="388" spans="1:24" s="46" customFormat="1" ht="45">
      <c r="A388" s="254"/>
      <c r="B388" s="244"/>
      <c r="C388" s="254"/>
      <c r="D388" s="254"/>
      <c r="E388" s="247"/>
      <c r="F388" s="98" t="s">
        <v>60</v>
      </c>
      <c r="G388" s="99">
        <f>SUM(H388:N388)</f>
        <v>16105166.909999998</v>
      </c>
      <c r="H388" s="99">
        <v>951385.81</v>
      </c>
      <c r="I388" s="99">
        <v>4756839.76</v>
      </c>
      <c r="J388" s="99">
        <v>2678126.7400000002</v>
      </c>
      <c r="K388" s="99">
        <v>844016.7</v>
      </c>
      <c r="L388" s="99">
        <v>5000000</v>
      </c>
      <c r="M388" s="99">
        <v>937398.95000000007</v>
      </c>
      <c r="N388" s="99">
        <v>937398.95000000007</v>
      </c>
      <c r="O388" s="121"/>
      <c r="P388" s="124"/>
      <c r="Q388" s="124"/>
      <c r="R388" s="124"/>
      <c r="S388" s="124"/>
      <c r="T388" s="124"/>
      <c r="U388" s="124"/>
      <c r="V388" s="124"/>
      <c r="W388" s="124"/>
      <c r="X388" s="124"/>
    </row>
    <row r="389" spans="1:24" s="46" customFormat="1" ht="33.75">
      <c r="A389" s="255"/>
      <c r="B389" s="245"/>
      <c r="C389" s="255"/>
      <c r="D389" s="255"/>
      <c r="E389" s="248"/>
      <c r="F389" s="98" t="s">
        <v>61</v>
      </c>
      <c r="G389" s="99">
        <f t="shared" si="189"/>
        <v>113930056.75</v>
      </c>
      <c r="H389" s="99">
        <v>10801804</v>
      </c>
      <c r="I389" s="99">
        <v>13605593.529999999</v>
      </c>
      <c r="J389" s="99">
        <v>15469102.98</v>
      </c>
      <c r="K389" s="99">
        <v>16036317.039999999</v>
      </c>
      <c r="L389" s="99">
        <v>22396079.100000001</v>
      </c>
      <c r="M389" s="99">
        <v>17810580.050000001</v>
      </c>
      <c r="N389" s="99">
        <v>17810580.050000001</v>
      </c>
      <c r="O389" s="122"/>
      <c r="P389" s="125"/>
      <c r="Q389" s="125"/>
      <c r="R389" s="125"/>
      <c r="S389" s="125"/>
      <c r="T389" s="125"/>
      <c r="U389" s="125"/>
      <c r="V389" s="125"/>
      <c r="W389" s="125"/>
      <c r="X389" s="125"/>
    </row>
    <row r="390" spans="1:24" s="46" customFormat="1" ht="14.45" customHeight="1">
      <c r="A390" s="253">
        <v>92</v>
      </c>
      <c r="B390" s="243" t="s">
        <v>150</v>
      </c>
      <c r="C390" s="253">
        <v>2020</v>
      </c>
      <c r="D390" s="253">
        <v>2026</v>
      </c>
      <c r="E390" s="246" t="s">
        <v>82</v>
      </c>
      <c r="F390" s="98" t="s">
        <v>49</v>
      </c>
      <c r="G390" s="99">
        <f>H390+I390+J390+K390+L390+M390+N390</f>
        <v>76190</v>
      </c>
      <c r="H390" s="99">
        <f>H391+H392</f>
        <v>9000</v>
      </c>
      <c r="I390" s="99">
        <f t="shared" ref="I390:N390" si="193">I391+I392</f>
        <v>8000</v>
      </c>
      <c r="J390" s="99">
        <f t="shared" si="193"/>
        <v>17000</v>
      </c>
      <c r="K390" s="99">
        <f t="shared" si="193"/>
        <v>18190</v>
      </c>
      <c r="L390" s="99">
        <f t="shared" si="193"/>
        <v>8000</v>
      </c>
      <c r="M390" s="99">
        <f t="shared" si="193"/>
        <v>8000</v>
      </c>
      <c r="N390" s="99">
        <f t="shared" si="193"/>
        <v>8000</v>
      </c>
      <c r="O390" s="120" t="s">
        <v>145</v>
      </c>
      <c r="P390" s="120" t="s">
        <v>146</v>
      </c>
      <c r="Q390" s="120">
        <v>700</v>
      </c>
      <c r="R390" s="120">
        <v>100</v>
      </c>
      <c r="S390" s="120">
        <v>100</v>
      </c>
      <c r="T390" s="120">
        <v>100</v>
      </c>
      <c r="U390" s="120">
        <v>100</v>
      </c>
      <c r="V390" s="120">
        <v>100</v>
      </c>
      <c r="W390" s="120">
        <v>100</v>
      </c>
      <c r="X390" s="120">
        <v>100</v>
      </c>
    </row>
    <row r="391" spans="1:24" s="46" customFormat="1" ht="45">
      <c r="A391" s="254"/>
      <c r="B391" s="244"/>
      <c r="C391" s="254"/>
      <c r="D391" s="254"/>
      <c r="E391" s="247"/>
      <c r="F391" s="98" t="s">
        <v>60</v>
      </c>
      <c r="G391" s="99">
        <f>H391+I391+J391+K391+L391+M391+N391</f>
        <v>76190</v>
      </c>
      <c r="H391" s="99">
        <v>9000</v>
      </c>
      <c r="I391" s="99">
        <v>8000</v>
      </c>
      <c r="J391" s="99">
        <v>17000</v>
      </c>
      <c r="K391" s="99">
        <v>18190</v>
      </c>
      <c r="L391" s="99">
        <v>8000</v>
      </c>
      <c r="M391" s="99">
        <v>8000</v>
      </c>
      <c r="N391" s="99">
        <v>8000</v>
      </c>
      <c r="O391" s="121"/>
      <c r="P391" s="121"/>
      <c r="Q391" s="121"/>
      <c r="R391" s="121"/>
      <c r="S391" s="121"/>
      <c r="T391" s="121"/>
      <c r="U391" s="121"/>
      <c r="V391" s="121"/>
      <c r="W391" s="121"/>
      <c r="X391" s="121"/>
    </row>
    <row r="392" spans="1:24" s="46" customFormat="1" ht="33" customHeight="1">
      <c r="A392" s="255"/>
      <c r="B392" s="245"/>
      <c r="C392" s="255"/>
      <c r="D392" s="255"/>
      <c r="E392" s="248"/>
      <c r="F392" s="98" t="s">
        <v>61</v>
      </c>
      <c r="G392" s="99">
        <f>H392+I392+J392+K392+L392+M392+N392</f>
        <v>0</v>
      </c>
      <c r="H392" s="99">
        <v>0</v>
      </c>
      <c r="I392" s="99">
        <v>0</v>
      </c>
      <c r="J392" s="99">
        <v>0</v>
      </c>
      <c r="K392" s="99">
        <v>0</v>
      </c>
      <c r="L392" s="99">
        <v>0</v>
      </c>
      <c r="M392" s="99">
        <v>0</v>
      </c>
      <c r="N392" s="99">
        <v>0</v>
      </c>
      <c r="O392" s="122"/>
      <c r="P392" s="122"/>
      <c r="Q392" s="122"/>
      <c r="R392" s="122"/>
      <c r="S392" s="122"/>
      <c r="T392" s="122"/>
      <c r="U392" s="122"/>
      <c r="V392" s="122"/>
      <c r="W392" s="122"/>
      <c r="X392" s="122"/>
    </row>
    <row r="393" spans="1:24" s="46" customFormat="1" ht="33" customHeight="1">
      <c r="A393" s="253" t="s">
        <v>295</v>
      </c>
      <c r="B393" s="243" t="s">
        <v>296</v>
      </c>
      <c r="C393" s="253">
        <v>2020</v>
      </c>
      <c r="D393" s="253">
        <v>2026</v>
      </c>
      <c r="E393" s="246" t="s">
        <v>82</v>
      </c>
      <c r="F393" s="98" t="s">
        <v>49</v>
      </c>
      <c r="G393" s="99">
        <f t="shared" ref="G393:G395" si="194">H393+I393+J393+K393+L393+M393+N393</f>
        <v>20946.16</v>
      </c>
      <c r="H393" s="99">
        <f>H394+H395</f>
        <v>0</v>
      </c>
      <c r="I393" s="99">
        <f t="shared" ref="I393:N393" si="195">I394+I395</f>
        <v>0</v>
      </c>
      <c r="J393" s="99">
        <f t="shared" si="195"/>
        <v>0</v>
      </c>
      <c r="K393" s="99">
        <f t="shared" si="195"/>
        <v>8656.9</v>
      </c>
      <c r="L393" s="99">
        <f t="shared" si="195"/>
        <v>6144.63</v>
      </c>
      <c r="M393" s="99">
        <f t="shared" si="195"/>
        <v>6144.63</v>
      </c>
      <c r="N393" s="99">
        <f t="shared" si="195"/>
        <v>0</v>
      </c>
      <c r="O393" s="246" t="s">
        <v>230</v>
      </c>
      <c r="P393" s="120" t="s">
        <v>56</v>
      </c>
      <c r="Q393" s="120">
        <v>100</v>
      </c>
      <c r="R393" s="120">
        <v>0</v>
      </c>
      <c r="S393" s="120">
        <v>0</v>
      </c>
      <c r="T393" s="120">
        <v>0</v>
      </c>
      <c r="U393" s="120">
        <v>100</v>
      </c>
      <c r="V393" s="120">
        <v>100</v>
      </c>
      <c r="W393" s="120">
        <v>100</v>
      </c>
      <c r="X393" s="120">
        <v>0</v>
      </c>
    </row>
    <row r="394" spans="1:24" s="46" customFormat="1" ht="33" customHeight="1">
      <c r="A394" s="254"/>
      <c r="B394" s="244"/>
      <c r="C394" s="254"/>
      <c r="D394" s="254"/>
      <c r="E394" s="247"/>
      <c r="F394" s="98" t="s">
        <v>60</v>
      </c>
      <c r="G394" s="99">
        <f t="shared" si="194"/>
        <v>0</v>
      </c>
      <c r="H394" s="99">
        <v>0</v>
      </c>
      <c r="I394" s="99">
        <v>0</v>
      </c>
      <c r="J394" s="99">
        <v>0</v>
      </c>
      <c r="K394" s="99">
        <v>0</v>
      </c>
      <c r="L394" s="99">
        <v>0</v>
      </c>
      <c r="M394" s="99">
        <v>0</v>
      </c>
      <c r="N394" s="99">
        <v>0</v>
      </c>
      <c r="O394" s="247"/>
      <c r="P394" s="121"/>
      <c r="Q394" s="121"/>
      <c r="R394" s="121"/>
      <c r="S394" s="121"/>
      <c r="T394" s="121"/>
      <c r="U394" s="121"/>
      <c r="V394" s="121"/>
      <c r="W394" s="121"/>
      <c r="X394" s="121"/>
    </row>
    <row r="395" spans="1:24" s="46" customFormat="1" ht="33" customHeight="1">
      <c r="A395" s="255"/>
      <c r="B395" s="245"/>
      <c r="C395" s="255"/>
      <c r="D395" s="255"/>
      <c r="E395" s="248"/>
      <c r="F395" s="98" t="s">
        <v>61</v>
      </c>
      <c r="G395" s="99">
        <f t="shared" si="194"/>
        <v>20946.16</v>
      </c>
      <c r="H395" s="99">
        <v>0</v>
      </c>
      <c r="I395" s="99">
        <v>0</v>
      </c>
      <c r="J395" s="99">
        <v>0</v>
      </c>
      <c r="K395" s="99">
        <v>8656.9</v>
      </c>
      <c r="L395" s="99">
        <v>6144.63</v>
      </c>
      <c r="M395" s="99">
        <v>6144.63</v>
      </c>
      <c r="N395" s="99">
        <v>0</v>
      </c>
      <c r="O395" s="248"/>
      <c r="P395" s="122"/>
      <c r="Q395" s="122"/>
      <c r="R395" s="122"/>
      <c r="S395" s="122"/>
      <c r="T395" s="122"/>
      <c r="U395" s="122"/>
      <c r="V395" s="122"/>
      <c r="W395" s="122"/>
      <c r="X395" s="122"/>
    </row>
    <row r="396" spans="1:24" s="46" customFormat="1" ht="22.9" customHeight="1">
      <c r="A396" s="233">
        <v>93</v>
      </c>
      <c r="B396" s="262" t="s">
        <v>76</v>
      </c>
      <c r="C396" s="126" t="s">
        <v>48</v>
      </c>
      <c r="D396" s="126" t="s">
        <v>48</v>
      </c>
      <c r="E396" s="126" t="s">
        <v>48</v>
      </c>
      <c r="F396" s="75" t="s">
        <v>49</v>
      </c>
      <c r="G396" s="76">
        <f t="shared" si="189"/>
        <v>235759450.17999998</v>
      </c>
      <c r="H396" s="76">
        <f>H397+H398</f>
        <v>40487659.409999996</v>
      </c>
      <c r="I396" s="76">
        <f t="shared" ref="I396:N396" si="196">I397+I398</f>
        <v>20185529.289999999</v>
      </c>
      <c r="J396" s="76">
        <f t="shared" si="196"/>
        <v>19773791.280000001</v>
      </c>
      <c r="K396" s="76">
        <f t="shared" si="196"/>
        <v>25297086.329999998</v>
      </c>
      <c r="L396" s="76">
        <f t="shared" si="196"/>
        <v>40489242.899999999</v>
      </c>
      <c r="M396" s="76">
        <f t="shared" si="196"/>
        <v>50011142.799999997</v>
      </c>
      <c r="N396" s="76">
        <f t="shared" si="196"/>
        <v>39514998.169999994</v>
      </c>
      <c r="O396" s="73" t="s">
        <v>48</v>
      </c>
      <c r="P396" s="73" t="s">
        <v>48</v>
      </c>
      <c r="Q396" s="73" t="s">
        <v>48</v>
      </c>
      <c r="R396" s="73" t="s">
        <v>48</v>
      </c>
      <c r="S396" s="73" t="s">
        <v>48</v>
      </c>
      <c r="T396" s="73" t="s">
        <v>48</v>
      </c>
      <c r="U396" s="73" t="s">
        <v>48</v>
      </c>
      <c r="V396" s="74" t="s">
        <v>48</v>
      </c>
      <c r="W396" s="73" t="s">
        <v>48</v>
      </c>
      <c r="X396" s="74" t="s">
        <v>48</v>
      </c>
    </row>
    <row r="397" spans="1:24" s="46" customFormat="1" ht="45">
      <c r="A397" s="127"/>
      <c r="B397" s="263"/>
      <c r="C397" s="127"/>
      <c r="D397" s="127"/>
      <c r="E397" s="127"/>
      <c r="F397" s="75" t="s">
        <v>60</v>
      </c>
      <c r="G397" s="76">
        <f>SUM(H397:N397)</f>
        <v>47823795.269999996</v>
      </c>
      <c r="H397" s="76">
        <f>H379+H388+H382+H385+H391+H394</f>
        <v>8236203.4100000001</v>
      </c>
      <c r="I397" s="76">
        <f t="shared" ref="I397:N397" si="197">I379+I388+I382+I385+I391+I394</f>
        <v>6579935.7599999998</v>
      </c>
      <c r="J397" s="76">
        <f t="shared" si="197"/>
        <v>4304688.3000000007</v>
      </c>
      <c r="K397" s="76">
        <f t="shared" si="197"/>
        <v>9252112.3900000006</v>
      </c>
      <c r="L397" s="76">
        <f t="shared" si="197"/>
        <v>8777019.1699999999</v>
      </c>
      <c r="M397" s="76">
        <f t="shared" si="197"/>
        <v>5594418.1200000001</v>
      </c>
      <c r="N397" s="76">
        <f t="shared" si="197"/>
        <v>5079418.12</v>
      </c>
      <c r="O397" s="73" t="s">
        <v>48</v>
      </c>
      <c r="P397" s="73" t="s">
        <v>48</v>
      </c>
      <c r="Q397" s="73" t="s">
        <v>48</v>
      </c>
      <c r="R397" s="73" t="s">
        <v>48</v>
      </c>
      <c r="S397" s="73" t="s">
        <v>48</v>
      </c>
      <c r="T397" s="73" t="s">
        <v>48</v>
      </c>
      <c r="U397" s="73" t="s">
        <v>48</v>
      </c>
      <c r="V397" s="74" t="s">
        <v>48</v>
      </c>
      <c r="W397" s="73" t="s">
        <v>48</v>
      </c>
      <c r="X397" s="74" t="s">
        <v>48</v>
      </c>
    </row>
    <row r="398" spans="1:24" s="46" customFormat="1" ht="33.75">
      <c r="A398" s="128"/>
      <c r="B398" s="264"/>
      <c r="C398" s="128"/>
      <c r="D398" s="128"/>
      <c r="E398" s="128"/>
      <c r="F398" s="72" t="s">
        <v>61</v>
      </c>
      <c r="G398" s="76">
        <f t="shared" si="189"/>
        <v>187935654.91000003</v>
      </c>
      <c r="H398" s="76">
        <f>H380+H389+H383+H386+H392+H395</f>
        <v>32251456</v>
      </c>
      <c r="I398" s="76">
        <f t="shared" ref="I398:N398" si="198">I380+I389+I383+I386+I392+I395</f>
        <v>13605593.529999999</v>
      </c>
      <c r="J398" s="76">
        <f t="shared" si="198"/>
        <v>15469102.98</v>
      </c>
      <c r="K398" s="76">
        <f t="shared" si="198"/>
        <v>16044973.939999999</v>
      </c>
      <c r="L398" s="76">
        <f t="shared" si="198"/>
        <v>31712223.73</v>
      </c>
      <c r="M398" s="76">
        <f t="shared" si="198"/>
        <v>44416724.68</v>
      </c>
      <c r="N398" s="76">
        <f t="shared" si="198"/>
        <v>34435580.049999997</v>
      </c>
      <c r="O398" s="73" t="s">
        <v>48</v>
      </c>
      <c r="P398" s="73" t="s">
        <v>48</v>
      </c>
      <c r="Q398" s="73" t="s">
        <v>48</v>
      </c>
      <c r="R398" s="73" t="s">
        <v>48</v>
      </c>
      <c r="S398" s="73" t="s">
        <v>48</v>
      </c>
      <c r="T398" s="73" t="s">
        <v>48</v>
      </c>
      <c r="U398" s="73" t="s">
        <v>48</v>
      </c>
      <c r="V398" s="74" t="s">
        <v>48</v>
      </c>
      <c r="W398" s="73" t="s">
        <v>48</v>
      </c>
      <c r="X398" s="74" t="s">
        <v>48</v>
      </c>
    </row>
    <row r="399" spans="1:24" s="46" customFormat="1" ht="34.5" customHeight="1">
      <c r="A399" s="50">
        <v>94</v>
      </c>
      <c r="B399" s="193" t="s">
        <v>151</v>
      </c>
      <c r="C399" s="194"/>
      <c r="D399" s="194"/>
      <c r="E399" s="195"/>
      <c r="F399" s="50" t="s">
        <v>48</v>
      </c>
      <c r="G399" s="50" t="s">
        <v>48</v>
      </c>
      <c r="H399" s="50" t="s">
        <v>48</v>
      </c>
      <c r="I399" s="50" t="s">
        <v>48</v>
      </c>
      <c r="J399" s="50" t="s">
        <v>48</v>
      </c>
      <c r="K399" s="50" t="s">
        <v>48</v>
      </c>
      <c r="L399" s="50" t="s">
        <v>48</v>
      </c>
      <c r="M399" s="50" t="s">
        <v>48</v>
      </c>
      <c r="N399" s="50" t="s">
        <v>48</v>
      </c>
      <c r="O399" s="50" t="s">
        <v>48</v>
      </c>
      <c r="P399" s="50" t="s">
        <v>48</v>
      </c>
      <c r="Q399" s="50" t="s">
        <v>48</v>
      </c>
      <c r="R399" s="50" t="s">
        <v>48</v>
      </c>
      <c r="S399" s="50" t="s">
        <v>48</v>
      </c>
      <c r="T399" s="50" t="s">
        <v>48</v>
      </c>
      <c r="U399" s="50" t="s">
        <v>48</v>
      </c>
      <c r="V399" s="50" t="s">
        <v>48</v>
      </c>
      <c r="W399" s="50" t="s">
        <v>48</v>
      </c>
      <c r="X399" s="50" t="s">
        <v>48</v>
      </c>
    </row>
    <row r="400" spans="1:24" s="46" customFormat="1" ht="43.15" customHeight="1">
      <c r="A400" s="84">
        <v>95</v>
      </c>
      <c r="B400" s="85" t="s">
        <v>152</v>
      </c>
      <c r="C400" s="86">
        <v>2020</v>
      </c>
      <c r="D400" s="86">
        <v>2026</v>
      </c>
      <c r="E400" s="87" t="s">
        <v>31</v>
      </c>
      <c r="F400" s="88" t="s">
        <v>48</v>
      </c>
      <c r="G400" s="88" t="s">
        <v>48</v>
      </c>
      <c r="H400" s="88" t="s">
        <v>48</v>
      </c>
      <c r="I400" s="88" t="s">
        <v>48</v>
      </c>
      <c r="J400" s="88" t="s">
        <v>48</v>
      </c>
      <c r="K400" s="88" t="s">
        <v>48</v>
      </c>
      <c r="L400" s="88" t="s">
        <v>48</v>
      </c>
      <c r="M400" s="88" t="s">
        <v>48</v>
      </c>
      <c r="N400" s="88" t="s">
        <v>48</v>
      </c>
      <c r="O400" s="88" t="s">
        <v>48</v>
      </c>
      <c r="P400" s="88" t="s">
        <v>48</v>
      </c>
      <c r="Q400" s="88" t="s">
        <v>48</v>
      </c>
      <c r="R400" s="88" t="s">
        <v>48</v>
      </c>
      <c r="S400" s="88" t="s">
        <v>48</v>
      </c>
      <c r="T400" s="88" t="s">
        <v>48</v>
      </c>
      <c r="U400" s="88" t="s">
        <v>48</v>
      </c>
      <c r="V400" s="88" t="s">
        <v>48</v>
      </c>
      <c r="W400" s="88" t="s">
        <v>48</v>
      </c>
      <c r="X400" s="88" t="s">
        <v>48</v>
      </c>
    </row>
    <row r="401" spans="1:24" s="46" customFormat="1" ht="21.6" customHeight="1">
      <c r="A401" s="230">
        <v>96</v>
      </c>
      <c r="B401" s="234" t="s">
        <v>154</v>
      </c>
      <c r="C401" s="230">
        <v>2020</v>
      </c>
      <c r="D401" s="230">
        <v>2026</v>
      </c>
      <c r="E401" s="129" t="s">
        <v>31</v>
      </c>
      <c r="F401" s="87" t="s">
        <v>49</v>
      </c>
      <c r="G401" s="89">
        <f>H401+I401+J401+K401+L401+M401+N401</f>
        <v>0</v>
      </c>
      <c r="H401" s="89">
        <f>H402+H403</f>
        <v>0</v>
      </c>
      <c r="I401" s="89">
        <f t="shared" ref="I401:N401" si="199">I402+I403</f>
        <v>0</v>
      </c>
      <c r="J401" s="89">
        <f t="shared" si="199"/>
        <v>0</v>
      </c>
      <c r="K401" s="89">
        <f t="shared" si="199"/>
        <v>0</v>
      </c>
      <c r="L401" s="89">
        <f t="shared" si="199"/>
        <v>0</v>
      </c>
      <c r="M401" s="89">
        <f t="shared" si="199"/>
        <v>0</v>
      </c>
      <c r="N401" s="89">
        <f t="shared" si="199"/>
        <v>0</v>
      </c>
      <c r="O401" s="117" t="s">
        <v>153</v>
      </c>
      <c r="P401" s="129" t="s">
        <v>97</v>
      </c>
      <c r="Q401" s="117" t="s">
        <v>48</v>
      </c>
      <c r="R401" s="117">
        <v>25</v>
      </c>
      <c r="S401" s="117">
        <v>26</v>
      </c>
      <c r="T401" s="117">
        <v>27</v>
      </c>
      <c r="U401" s="117">
        <v>28</v>
      </c>
      <c r="V401" s="117">
        <v>29</v>
      </c>
      <c r="W401" s="117">
        <v>30</v>
      </c>
      <c r="X401" s="117">
        <v>30</v>
      </c>
    </row>
    <row r="402" spans="1:24" s="46" customFormat="1" ht="45">
      <c r="A402" s="231"/>
      <c r="B402" s="235"/>
      <c r="C402" s="231"/>
      <c r="D402" s="231"/>
      <c r="E402" s="130"/>
      <c r="F402" s="87" t="s">
        <v>60</v>
      </c>
      <c r="G402" s="89">
        <f>H402+I402+J402+K402+L402+M402+N402</f>
        <v>0</v>
      </c>
      <c r="H402" s="89">
        <v>0</v>
      </c>
      <c r="I402" s="89">
        <v>0</v>
      </c>
      <c r="J402" s="89">
        <v>0</v>
      </c>
      <c r="K402" s="89">
        <v>0</v>
      </c>
      <c r="L402" s="89">
        <v>0</v>
      </c>
      <c r="M402" s="89">
        <v>0</v>
      </c>
      <c r="N402" s="89">
        <v>0</v>
      </c>
      <c r="O402" s="118"/>
      <c r="P402" s="130"/>
      <c r="Q402" s="118"/>
      <c r="R402" s="118"/>
      <c r="S402" s="118"/>
      <c r="T402" s="118"/>
      <c r="U402" s="118"/>
      <c r="V402" s="118"/>
      <c r="W402" s="118"/>
      <c r="X402" s="118"/>
    </row>
    <row r="403" spans="1:24" s="46" customFormat="1" ht="28.15" customHeight="1">
      <c r="A403" s="232"/>
      <c r="B403" s="236"/>
      <c r="C403" s="232"/>
      <c r="D403" s="232"/>
      <c r="E403" s="131"/>
      <c r="F403" s="90" t="s">
        <v>61</v>
      </c>
      <c r="G403" s="89">
        <v>0</v>
      </c>
      <c r="H403" s="89">
        <v>0</v>
      </c>
      <c r="I403" s="89">
        <v>0</v>
      </c>
      <c r="J403" s="89">
        <v>0</v>
      </c>
      <c r="K403" s="89">
        <v>0</v>
      </c>
      <c r="L403" s="89">
        <v>0</v>
      </c>
      <c r="M403" s="89">
        <v>0</v>
      </c>
      <c r="N403" s="89">
        <v>0</v>
      </c>
      <c r="O403" s="119"/>
      <c r="P403" s="131"/>
      <c r="Q403" s="119"/>
      <c r="R403" s="119"/>
      <c r="S403" s="119"/>
      <c r="T403" s="119"/>
      <c r="U403" s="119"/>
      <c r="V403" s="119"/>
      <c r="W403" s="119"/>
      <c r="X403" s="119"/>
    </row>
    <row r="404" spans="1:24" s="46" customFormat="1" ht="22.15" customHeight="1">
      <c r="A404" s="230">
        <v>97</v>
      </c>
      <c r="B404" s="234" t="s">
        <v>155</v>
      </c>
      <c r="C404" s="230">
        <v>2020</v>
      </c>
      <c r="D404" s="230">
        <v>2026</v>
      </c>
      <c r="E404" s="129" t="s">
        <v>31</v>
      </c>
      <c r="F404" s="87" t="s">
        <v>49</v>
      </c>
      <c r="G404" s="89">
        <f>H404+I404+J404+K404+L404+M404+N404</f>
        <v>13999065.210000001</v>
      </c>
      <c r="H404" s="89">
        <f>H405+H406</f>
        <v>2000000</v>
      </c>
      <c r="I404" s="89">
        <f t="shared" ref="I404:N404" si="200">I405+I406</f>
        <v>2000000</v>
      </c>
      <c r="J404" s="89">
        <f t="shared" si="200"/>
        <v>1999065.21</v>
      </c>
      <c r="K404" s="89">
        <f t="shared" si="200"/>
        <v>2000000</v>
      </c>
      <c r="L404" s="89">
        <f t="shared" si="200"/>
        <v>2000000</v>
      </c>
      <c r="M404" s="89">
        <f t="shared" si="200"/>
        <v>2000000</v>
      </c>
      <c r="N404" s="89">
        <f t="shared" si="200"/>
        <v>2000000</v>
      </c>
      <c r="O404" s="117" t="s">
        <v>48</v>
      </c>
      <c r="P404" s="117" t="s">
        <v>48</v>
      </c>
      <c r="Q404" s="117" t="s">
        <v>48</v>
      </c>
      <c r="R404" s="117" t="s">
        <v>48</v>
      </c>
      <c r="S404" s="117" t="s">
        <v>48</v>
      </c>
      <c r="T404" s="117" t="s">
        <v>48</v>
      </c>
      <c r="U404" s="117" t="s">
        <v>48</v>
      </c>
      <c r="V404" s="117" t="s">
        <v>48</v>
      </c>
      <c r="W404" s="117" t="s">
        <v>48</v>
      </c>
      <c r="X404" s="117" t="s">
        <v>48</v>
      </c>
    </row>
    <row r="405" spans="1:24" s="46" customFormat="1" ht="45">
      <c r="A405" s="231"/>
      <c r="B405" s="235"/>
      <c r="C405" s="231"/>
      <c r="D405" s="231"/>
      <c r="E405" s="130"/>
      <c r="F405" s="87" t="s">
        <v>60</v>
      </c>
      <c r="G405" s="89">
        <f>H405+I405+J405+K405+L405+M405+N405</f>
        <v>13999065.210000001</v>
      </c>
      <c r="H405" s="89">
        <f>H408+H411</f>
        <v>2000000</v>
      </c>
      <c r="I405" s="89">
        <f>I408+I411+I414</f>
        <v>2000000</v>
      </c>
      <c r="J405" s="89">
        <f t="shared" ref="J405:N405" si="201">J408+J411</f>
        <v>1999065.21</v>
      </c>
      <c r="K405" s="89">
        <f t="shared" si="201"/>
        <v>2000000</v>
      </c>
      <c r="L405" s="89">
        <f t="shared" si="201"/>
        <v>2000000</v>
      </c>
      <c r="M405" s="89">
        <f t="shared" si="201"/>
        <v>2000000</v>
      </c>
      <c r="N405" s="89">
        <f t="shared" si="201"/>
        <v>2000000</v>
      </c>
      <c r="O405" s="118"/>
      <c r="P405" s="118"/>
      <c r="Q405" s="118"/>
      <c r="R405" s="118"/>
      <c r="S405" s="118"/>
      <c r="T405" s="118"/>
      <c r="U405" s="118"/>
      <c r="V405" s="118"/>
      <c r="W405" s="118"/>
      <c r="X405" s="118"/>
    </row>
    <row r="406" spans="1:24" s="46" customFormat="1" ht="34.15" customHeight="1">
      <c r="A406" s="232"/>
      <c r="B406" s="236"/>
      <c r="C406" s="232"/>
      <c r="D406" s="232"/>
      <c r="E406" s="131"/>
      <c r="F406" s="90" t="s">
        <v>61</v>
      </c>
      <c r="G406" s="89">
        <f>H406+I406+J406+K406+L406+M406+N406</f>
        <v>0</v>
      </c>
      <c r="H406" s="89">
        <f>H409+H412</f>
        <v>0</v>
      </c>
      <c r="I406" s="89">
        <f t="shared" ref="I406:N406" si="202">I409+I412</f>
        <v>0</v>
      </c>
      <c r="J406" s="89">
        <f t="shared" si="202"/>
        <v>0</v>
      </c>
      <c r="K406" s="89">
        <f t="shared" si="202"/>
        <v>0</v>
      </c>
      <c r="L406" s="89">
        <f t="shared" si="202"/>
        <v>0</v>
      </c>
      <c r="M406" s="89">
        <f t="shared" si="202"/>
        <v>0</v>
      </c>
      <c r="N406" s="89">
        <f t="shared" si="202"/>
        <v>0</v>
      </c>
      <c r="O406" s="119"/>
      <c r="P406" s="119"/>
      <c r="Q406" s="119"/>
      <c r="R406" s="119"/>
      <c r="S406" s="119"/>
      <c r="T406" s="119"/>
      <c r="U406" s="119"/>
      <c r="V406" s="119"/>
      <c r="W406" s="119"/>
      <c r="X406" s="119"/>
    </row>
    <row r="407" spans="1:24" s="46" customFormat="1" ht="24" customHeight="1">
      <c r="A407" s="230">
        <v>98</v>
      </c>
      <c r="B407" s="234" t="s">
        <v>156</v>
      </c>
      <c r="C407" s="230">
        <v>2020</v>
      </c>
      <c r="D407" s="230">
        <v>2026</v>
      </c>
      <c r="E407" s="129" t="s">
        <v>31</v>
      </c>
      <c r="F407" s="87" t="s">
        <v>49</v>
      </c>
      <c r="G407" s="89">
        <f>H407+I407+J407+K407+L407+M407+N407</f>
        <v>11504465.210000001</v>
      </c>
      <c r="H407" s="89">
        <f>H408+H409</f>
        <v>1900000</v>
      </c>
      <c r="I407" s="89">
        <f t="shared" ref="I407:N407" si="203">I408+I409</f>
        <v>500000</v>
      </c>
      <c r="J407" s="89">
        <f t="shared" si="203"/>
        <v>1701765.21</v>
      </c>
      <c r="K407" s="89">
        <f t="shared" si="203"/>
        <v>1702700</v>
      </c>
      <c r="L407" s="89">
        <f t="shared" si="203"/>
        <v>1900000</v>
      </c>
      <c r="M407" s="89">
        <f t="shared" si="203"/>
        <v>1900000</v>
      </c>
      <c r="N407" s="89">
        <f t="shared" si="203"/>
        <v>1900000</v>
      </c>
      <c r="O407" s="117" t="s">
        <v>157</v>
      </c>
      <c r="P407" s="117" t="s">
        <v>59</v>
      </c>
      <c r="Q407" s="117">
        <f>R407+S407+T407+U407+V407+W407+X407</f>
        <v>21</v>
      </c>
      <c r="R407" s="117">
        <v>3</v>
      </c>
      <c r="S407" s="117">
        <v>3</v>
      </c>
      <c r="T407" s="117">
        <v>3</v>
      </c>
      <c r="U407" s="117">
        <v>3</v>
      </c>
      <c r="V407" s="117">
        <v>3</v>
      </c>
      <c r="W407" s="117">
        <v>3</v>
      </c>
      <c r="X407" s="117">
        <v>3</v>
      </c>
    </row>
    <row r="408" spans="1:24" s="46" customFormat="1" ht="45">
      <c r="A408" s="231"/>
      <c r="B408" s="235"/>
      <c r="C408" s="231"/>
      <c r="D408" s="231"/>
      <c r="E408" s="130"/>
      <c r="F408" s="87" t="s">
        <v>60</v>
      </c>
      <c r="G408" s="89">
        <f>H408+I408+J408+K408+L408+M408+N408</f>
        <v>11504465.210000001</v>
      </c>
      <c r="H408" s="89">
        <v>1900000</v>
      </c>
      <c r="I408" s="89">
        <v>500000</v>
      </c>
      <c r="J408" s="89">
        <v>1701765.21</v>
      </c>
      <c r="K408" s="89">
        <v>1702700</v>
      </c>
      <c r="L408" s="89">
        <v>1900000</v>
      </c>
      <c r="M408" s="89">
        <v>1900000</v>
      </c>
      <c r="N408" s="89">
        <v>1900000</v>
      </c>
      <c r="O408" s="118"/>
      <c r="P408" s="118"/>
      <c r="Q408" s="118"/>
      <c r="R408" s="118"/>
      <c r="S408" s="118"/>
      <c r="T408" s="118"/>
      <c r="U408" s="118"/>
      <c r="V408" s="118"/>
      <c r="W408" s="118"/>
      <c r="X408" s="118"/>
    </row>
    <row r="409" spans="1:24" s="46" customFormat="1" ht="27.6" customHeight="1">
      <c r="A409" s="232"/>
      <c r="B409" s="236"/>
      <c r="C409" s="232"/>
      <c r="D409" s="232"/>
      <c r="E409" s="131"/>
      <c r="F409" s="90" t="s">
        <v>61</v>
      </c>
      <c r="G409" s="89">
        <v>0</v>
      </c>
      <c r="H409" s="89">
        <v>0</v>
      </c>
      <c r="I409" s="89">
        <v>0</v>
      </c>
      <c r="J409" s="89">
        <v>0</v>
      </c>
      <c r="K409" s="89">
        <v>0</v>
      </c>
      <c r="L409" s="89">
        <v>0</v>
      </c>
      <c r="M409" s="89">
        <v>0</v>
      </c>
      <c r="N409" s="89">
        <v>0</v>
      </c>
      <c r="O409" s="119"/>
      <c r="P409" s="119"/>
      <c r="Q409" s="119"/>
      <c r="R409" s="119"/>
      <c r="S409" s="119"/>
      <c r="T409" s="119"/>
      <c r="U409" s="119"/>
      <c r="V409" s="119"/>
      <c r="W409" s="119"/>
      <c r="X409" s="119"/>
    </row>
    <row r="410" spans="1:24" s="46" customFormat="1" ht="21.6" customHeight="1">
      <c r="A410" s="249">
        <v>99</v>
      </c>
      <c r="B410" s="221" t="s">
        <v>217</v>
      </c>
      <c r="C410" s="237">
        <v>2020</v>
      </c>
      <c r="D410" s="219">
        <v>2026</v>
      </c>
      <c r="E410" s="221" t="s">
        <v>31</v>
      </c>
      <c r="F410" s="94" t="s">
        <v>49</v>
      </c>
      <c r="G410" s="95">
        <f>H410+I410+J410+K410+L410+M410+N410</f>
        <v>1645848.1600000001</v>
      </c>
      <c r="H410" s="95">
        <f>H411+H412</f>
        <v>100000</v>
      </c>
      <c r="I410" s="95">
        <f t="shared" ref="I410:N410" si="204">I411+I412</f>
        <v>651248.16</v>
      </c>
      <c r="J410" s="95">
        <f t="shared" si="204"/>
        <v>297300</v>
      </c>
      <c r="K410" s="95">
        <f t="shared" si="204"/>
        <v>297300</v>
      </c>
      <c r="L410" s="95">
        <f t="shared" si="204"/>
        <v>100000</v>
      </c>
      <c r="M410" s="95">
        <f t="shared" si="204"/>
        <v>100000</v>
      </c>
      <c r="N410" s="95">
        <f t="shared" si="204"/>
        <v>100000</v>
      </c>
      <c r="O410" s="145" t="s">
        <v>326</v>
      </c>
      <c r="P410" s="145" t="s">
        <v>97</v>
      </c>
      <c r="Q410" s="145" t="s">
        <v>48</v>
      </c>
      <c r="R410" s="145">
        <v>100</v>
      </c>
      <c r="S410" s="145">
        <v>100</v>
      </c>
      <c r="T410" s="145">
        <v>100</v>
      </c>
      <c r="U410" s="145">
        <v>100</v>
      </c>
      <c r="V410" s="145">
        <v>100</v>
      </c>
      <c r="W410" s="145">
        <v>100</v>
      </c>
      <c r="X410" s="145">
        <v>100</v>
      </c>
    </row>
    <row r="411" spans="1:24" s="46" customFormat="1" ht="45">
      <c r="A411" s="250"/>
      <c r="B411" s="221"/>
      <c r="C411" s="238"/>
      <c r="D411" s="219"/>
      <c r="E411" s="221"/>
      <c r="F411" s="94" t="s">
        <v>60</v>
      </c>
      <c r="G411" s="95">
        <f>H411+I411+J411+K411+L411+M411+N411</f>
        <v>1645848.1600000001</v>
      </c>
      <c r="H411" s="95">
        <v>100000</v>
      </c>
      <c r="I411" s="95">
        <v>651248.16</v>
      </c>
      <c r="J411" s="95">
        <v>297300</v>
      </c>
      <c r="K411" s="95">
        <v>297300</v>
      </c>
      <c r="L411" s="95">
        <v>100000</v>
      </c>
      <c r="M411" s="95">
        <v>100000</v>
      </c>
      <c r="N411" s="95">
        <v>100000</v>
      </c>
      <c r="O411" s="146"/>
      <c r="P411" s="146"/>
      <c r="Q411" s="146"/>
      <c r="R411" s="146"/>
      <c r="S411" s="146"/>
      <c r="T411" s="146"/>
      <c r="U411" s="146"/>
      <c r="V411" s="146"/>
      <c r="W411" s="146"/>
      <c r="X411" s="146"/>
    </row>
    <row r="412" spans="1:24" s="46" customFormat="1" ht="36" customHeight="1">
      <c r="A412" s="250"/>
      <c r="B412" s="221"/>
      <c r="C412" s="238"/>
      <c r="D412" s="219"/>
      <c r="E412" s="221"/>
      <c r="F412" s="161" t="s">
        <v>61</v>
      </c>
      <c r="G412" s="216">
        <f t="shared" ref="G412:G413" si="205">H412+I412+J412+K412+L412+M412+N412</f>
        <v>0</v>
      </c>
      <c r="H412" s="216">
        <v>0</v>
      </c>
      <c r="I412" s="216">
        <v>0</v>
      </c>
      <c r="J412" s="216">
        <v>0</v>
      </c>
      <c r="K412" s="216">
        <v>0</v>
      </c>
      <c r="L412" s="216">
        <v>0</v>
      </c>
      <c r="M412" s="216">
        <v>0</v>
      </c>
      <c r="N412" s="216">
        <v>0</v>
      </c>
      <c r="O412" s="157"/>
      <c r="P412" s="157"/>
      <c r="Q412" s="157"/>
      <c r="R412" s="157"/>
      <c r="S412" s="157"/>
      <c r="T412" s="157"/>
      <c r="U412" s="157"/>
      <c r="V412" s="157"/>
      <c r="W412" s="157"/>
      <c r="X412" s="157"/>
    </row>
    <row r="413" spans="1:24" s="46" customFormat="1" ht="74.45" customHeight="1">
      <c r="A413" s="251"/>
      <c r="B413" s="252"/>
      <c r="C413" s="239"/>
      <c r="D413" s="220"/>
      <c r="E413" s="222"/>
      <c r="F413" s="218"/>
      <c r="G413" s="217">
        <f t="shared" si="205"/>
        <v>0</v>
      </c>
      <c r="H413" s="217"/>
      <c r="I413" s="217"/>
      <c r="J413" s="217"/>
      <c r="K413" s="217"/>
      <c r="L413" s="217"/>
      <c r="M413" s="217"/>
      <c r="N413" s="217"/>
      <c r="O413" s="93" t="s">
        <v>218</v>
      </c>
      <c r="P413" s="93" t="s">
        <v>59</v>
      </c>
      <c r="Q413" s="93">
        <f>R413+S413+T413+U413+V413+W413+X413</f>
        <v>147</v>
      </c>
      <c r="R413" s="93">
        <v>10</v>
      </c>
      <c r="S413" s="93">
        <v>20</v>
      </c>
      <c r="T413" s="93">
        <v>11</v>
      </c>
      <c r="U413" s="93">
        <v>56</v>
      </c>
      <c r="V413" s="93">
        <v>0</v>
      </c>
      <c r="W413" s="93">
        <v>0</v>
      </c>
      <c r="X413" s="93">
        <v>50</v>
      </c>
    </row>
    <row r="414" spans="1:24" s="46" customFormat="1" ht="74.45" customHeight="1">
      <c r="A414" s="249" t="s">
        <v>269</v>
      </c>
      <c r="B414" s="161" t="s">
        <v>270</v>
      </c>
      <c r="C414" s="219">
        <v>2021</v>
      </c>
      <c r="D414" s="219">
        <v>2021</v>
      </c>
      <c r="E414" s="221" t="s">
        <v>31</v>
      </c>
      <c r="F414" s="94" t="s">
        <v>49</v>
      </c>
      <c r="G414" s="95">
        <f>H414+I414+J414+K414+L414+M414+N414</f>
        <v>848751.84</v>
      </c>
      <c r="H414" s="95">
        <f t="shared" ref="H414:N414" si="206">H415+H416</f>
        <v>0</v>
      </c>
      <c r="I414" s="95">
        <f t="shared" si="206"/>
        <v>848751.84</v>
      </c>
      <c r="J414" s="95">
        <f t="shared" si="206"/>
        <v>0</v>
      </c>
      <c r="K414" s="95">
        <f t="shared" si="206"/>
        <v>0</v>
      </c>
      <c r="L414" s="95">
        <f t="shared" si="206"/>
        <v>0</v>
      </c>
      <c r="M414" s="95">
        <f t="shared" si="206"/>
        <v>0</v>
      </c>
      <c r="N414" s="95">
        <f t="shared" si="206"/>
        <v>0</v>
      </c>
      <c r="O414" s="161" t="s">
        <v>271</v>
      </c>
      <c r="P414" s="145" t="s">
        <v>97</v>
      </c>
      <c r="Q414" s="145" t="s">
        <v>48</v>
      </c>
      <c r="R414" s="145" t="s">
        <v>48</v>
      </c>
      <c r="S414" s="145">
        <v>100</v>
      </c>
      <c r="T414" s="145" t="s">
        <v>48</v>
      </c>
      <c r="U414" s="145" t="s">
        <v>48</v>
      </c>
      <c r="V414" s="145" t="s">
        <v>48</v>
      </c>
      <c r="W414" s="145" t="s">
        <v>48</v>
      </c>
      <c r="X414" s="145" t="s">
        <v>48</v>
      </c>
    </row>
    <row r="415" spans="1:24" s="46" customFormat="1" ht="74.45" customHeight="1">
      <c r="A415" s="250"/>
      <c r="B415" s="162"/>
      <c r="C415" s="219"/>
      <c r="D415" s="219"/>
      <c r="E415" s="221"/>
      <c r="F415" s="94" t="s">
        <v>60</v>
      </c>
      <c r="G415" s="95">
        <f>H415+I415+J415+K415+L415+M415+N415</f>
        <v>848751.84</v>
      </c>
      <c r="H415" s="95">
        <v>0</v>
      </c>
      <c r="I415" s="95">
        <v>848751.84</v>
      </c>
      <c r="J415" s="95">
        <v>0</v>
      </c>
      <c r="K415" s="95">
        <v>0</v>
      </c>
      <c r="L415" s="95">
        <v>0</v>
      </c>
      <c r="M415" s="95">
        <v>0</v>
      </c>
      <c r="N415" s="95">
        <v>0</v>
      </c>
      <c r="O415" s="162"/>
      <c r="P415" s="146"/>
      <c r="Q415" s="146"/>
      <c r="R415" s="146"/>
      <c r="S415" s="146"/>
      <c r="T415" s="146"/>
      <c r="U415" s="146"/>
      <c r="V415" s="146"/>
      <c r="W415" s="146"/>
      <c r="X415" s="146"/>
    </row>
    <row r="416" spans="1:24" s="46" customFormat="1" ht="74.45" customHeight="1">
      <c r="A416" s="250"/>
      <c r="B416" s="162"/>
      <c r="C416" s="219"/>
      <c r="D416" s="219"/>
      <c r="E416" s="221"/>
      <c r="F416" s="161" t="s">
        <v>61</v>
      </c>
      <c r="G416" s="216">
        <v>0</v>
      </c>
      <c r="H416" s="216">
        <v>0</v>
      </c>
      <c r="I416" s="216">
        <v>0</v>
      </c>
      <c r="J416" s="216">
        <v>0</v>
      </c>
      <c r="K416" s="216">
        <v>0</v>
      </c>
      <c r="L416" s="216">
        <v>0</v>
      </c>
      <c r="M416" s="216">
        <v>0</v>
      </c>
      <c r="N416" s="216">
        <v>0</v>
      </c>
      <c r="O416" s="162"/>
      <c r="P416" s="146"/>
      <c r="Q416" s="146"/>
      <c r="R416" s="146"/>
      <c r="S416" s="146"/>
      <c r="T416" s="146"/>
      <c r="U416" s="146"/>
      <c r="V416" s="146"/>
      <c r="W416" s="146"/>
      <c r="X416" s="146"/>
    </row>
    <row r="417" spans="1:24" s="46" customFormat="1" ht="74.45" customHeight="1">
      <c r="A417" s="251"/>
      <c r="B417" s="223"/>
      <c r="C417" s="220"/>
      <c r="D417" s="220"/>
      <c r="E417" s="222"/>
      <c r="F417" s="218"/>
      <c r="G417" s="217"/>
      <c r="H417" s="217"/>
      <c r="I417" s="217"/>
      <c r="J417" s="217"/>
      <c r="K417" s="217"/>
      <c r="L417" s="217"/>
      <c r="M417" s="217"/>
      <c r="N417" s="217"/>
      <c r="O417" s="163"/>
      <c r="P417" s="147"/>
      <c r="Q417" s="147"/>
      <c r="R417" s="147"/>
      <c r="S417" s="147"/>
      <c r="T417" s="147"/>
      <c r="U417" s="147"/>
      <c r="V417" s="147"/>
      <c r="W417" s="147"/>
      <c r="X417" s="147"/>
    </row>
    <row r="418" spans="1:24" s="46" customFormat="1" ht="24" customHeight="1">
      <c r="A418" s="259">
        <v>100</v>
      </c>
      <c r="B418" s="207" t="s">
        <v>78</v>
      </c>
      <c r="C418" s="208"/>
      <c r="D418" s="209"/>
      <c r="E418" s="259" t="s">
        <v>48</v>
      </c>
      <c r="F418" s="87" t="s">
        <v>49</v>
      </c>
      <c r="G418" s="89">
        <f>H418+I418+J418+K418+L418+M418+N418</f>
        <v>13999065.210000001</v>
      </c>
      <c r="H418" s="89">
        <f>H419+H420</f>
        <v>2000000</v>
      </c>
      <c r="I418" s="89">
        <f t="shared" ref="I418:N418" si="207">I419+I420</f>
        <v>2000000</v>
      </c>
      <c r="J418" s="89">
        <f t="shared" si="207"/>
        <v>1999065.21</v>
      </c>
      <c r="K418" s="89">
        <f t="shared" si="207"/>
        <v>2000000</v>
      </c>
      <c r="L418" s="89">
        <f t="shared" si="207"/>
        <v>2000000</v>
      </c>
      <c r="M418" s="89">
        <f t="shared" si="207"/>
        <v>2000000</v>
      </c>
      <c r="N418" s="89">
        <f t="shared" si="207"/>
        <v>2000000</v>
      </c>
      <c r="O418" s="117" t="s">
        <v>48</v>
      </c>
      <c r="P418" s="117" t="s">
        <v>48</v>
      </c>
      <c r="Q418" s="117" t="s">
        <v>48</v>
      </c>
      <c r="R418" s="117" t="s">
        <v>48</v>
      </c>
      <c r="S418" s="117" t="s">
        <v>48</v>
      </c>
      <c r="T418" s="117" t="s">
        <v>48</v>
      </c>
      <c r="U418" s="117" t="s">
        <v>48</v>
      </c>
      <c r="V418" s="117" t="s">
        <v>48</v>
      </c>
      <c r="W418" s="117" t="s">
        <v>48</v>
      </c>
      <c r="X418" s="117" t="s">
        <v>48</v>
      </c>
    </row>
    <row r="419" spans="1:24" s="46" customFormat="1" ht="45">
      <c r="A419" s="260"/>
      <c r="B419" s="210"/>
      <c r="C419" s="211"/>
      <c r="D419" s="212"/>
      <c r="E419" s="260"/>
      <c r="F419" s="87" t="s">
        <v>60</v>
      </c>
      <c r="G419" s="89">
        <f>H419+I419+J419+K419+L419+M419+N419</f>
        <v>13999065.210000001</v>
      </c>
      <c r="H419" s="89">
        <f>H402+H405</f>
        <v>2000000</v>
      </c>
      <c r="I419" s="89">
        <f t="shared" ref="I419:N419" si="208">I402+I405</f>
        <v>2000000</v>
      </c>
      <c r="J419" s="89">
        <f t="shared" si="208"/>
        <v>1999065.21</v>
      </c>
      <c r="K419" s="89">
        <f t="shared" si="208"/>
        <v>2000000</v>
      </c>
      <c r="L419" s="89">
        <f t="shared" si="208"/>
        <v>2000000</v>
      </c>
      <c r="M419" s="89">
        <f t="shared" si="208"/>
        <v>2000000</v>
      </c>
      <c r="N419" s="89">
        <f t="shared" si="208"/>
        <v>2000000</v>
      </c>
      <c r="O419" s="118" t="s">
        <v>48</v>
      </c>
      <c r="P419" s="118" t="s">
        <v>48</v>
      </c>
      <c r="Q419" s="118" t="s">
        <v>48</v>
      </c>
      <c r="R419" s="118" t="s">
        <v>48</v>
      </c>
      <c r="S419" s="118" t="s">
        <v>48</v>
      </c>
      <c r="T419" s="118" t="s">
        <v>48</v>
      </c>
      <c r="U419" s="118" t="s">
        <v>48</v>
      </c>
      <c r="V419" s="118" t="s">
        <v>48</v>
      </c>
      <c r="W419" s="118" t="s">
        <v>48</v>
      </c>
      <c r="X419" s="118" t="s">
        <v>48</v>
      </c>
    </row>
    <row r="420" spans="1:24" s="46" customFormat="1" ht="37.15" customHeight="1">
      <c r="A420" s="261"/>
      <c r="B420" s="213"/>
      <c r="C420" s="214"/>
      <c r="D420" s="215"/>
      <c r="E420" s="261"/>
      <c r="F420" s="90" t="s">
        <v>61</v>
      </c>
      <c r="G420" s="89">
        <f>H420+I420+J420+K420+L420+M420+N420</f>
        <v>0</v>
      </c>
      <c r="H420" s="89">
        <f>H403+H406</f>
        <v>0</v>
      </c>
      <c r="I420" s="89">
        <f t="shared" ref="I420:N420" si="209">I403+I406</f>
        <v>0</v>
      </c>
      <c r="J420" s="89">
        <f t="shared" si="209"/>
        <v>0</v>
      </c>
      <c r="K420" s="89">
        <f t="shared" si="209"/>
        <v>0</v>
      </c>
      <c r="L420" s="89">
        <f t="shared" si="209"/>
        <v>0</v>
      </c>
      <c r="M420" s="89">
        <f t="shared" si="209"/>
        <v>0</v>
      </c>
      <c r="N420" s="89">
        <f t="shared" si="209"/>
        <v>0</v>
      </c>
      <c r="O420" s="119" t="s">
        <v>48</v>
      </c>
      <c r="P420" s="119" t="s">
        <v>48</v>
      </c>
      <c r="Q420" s="119" t="s">
        <v>48</v>
      </c>
      <c r="R420" s="119" t="s">
        <v>48</v>
      </c>
      <c r="S420" s="119" t="s">
        <v>48</v>
      </c>
      <c r="T420" s="119" t="s">
        <v>48</v>
      </c>
      <c r="U420" s="119" t="s">
        <v>48</v>
      </c>
      <c r="V420" s="119" t="s">
        <v>48</v>
      </c>
      <c r="W420" s="119" t="s">
        <v>48</v>
      </c>
      <c r="X420" s="119" t="s">
        <v>48</v>
      </c>
    </row>
    <row r="421" spans="1:24" s="46" customFormat="1" ht="46.15" customHeight="1">
      <c r="A421" s="65">
        <v>101</v>
      </c>
      <c r="B421" s="256" t="s">
        <v>158</v>
      </c>
      <c r="C421" s="257"/>
      <c r="D421" s="257"/>
      <c r="E421" s="258"/>
      <c r="F421" s="66" t="s">
        <v>48</v>
      </c>
      <c r="G421" s="66" t="s">
        <v>48</v>
      </c>
      <c r="H421" s="66" t="s">
        <v>48</v>
      </c>
      <c r="I421" s="66" t="s">
        <v>48</v>
      </c>
      <c r="J421" s="66" t="s">
        <v>48</v>
      </c>
      <c r="K421" s="66" t="s">
        <v>48</v>
      </c>
      <c r="L421" s="66" t="s">
        <v>48</v>
      </c>
      <c r="M421" s="66" t="s">
        <v>48</v>
      </c>
      <c r="N421" s="66" t="s">
        <v>48</v>
      </c>
      <c r="O421" s="66" t="s">
        <v>48</v>
      </c>
      <c r="P421" s="66" t="s">
        <v>48</v>
      </c>
      <c r="Q421" s="66" t="s">
        <v>48</v>
      </c>
      <c r="R421" s="66" t="s">
        <v>48</v>
      </c>
      <c r="S421" s="66" t="s">
        <v>48</v>
      </c>
      <c r="T421" s="66" t="s">
        <v>48</v>
      </c>
      <c r="U421" s="66" t="s">
        <v>48</v>
      </c>
      <c r="V421" s="66" t="s">
        <v>48</v>
      </c>
      <c r="W421" s="66" t="s">
        <v>48</v>
      </c>
      <c r="X421" s="66" t="s">
        <v>48</v>
      </c>
    </row>
    <row r="422" spans="1:24" s="46" customFormat="1" ht="45">
      <c r="A422" s="67">
        <v>102</v>
      </c>
      <c r="B422" s="60" t="s">
        <v>159</v>
      </c>
      <c r="C422" s="62">
        <v>2020</v>
      </c>
      <c r="D422" s="62">
        <v>2026</v>
      </c>
      <c r="E422" s="68" t="s">
        <v>30</v>
      </c>
      <c r="F422" s="62" t="s">
        <v>48</v>
      </c>
      <c r="G422" s="62" t="s">
        <v>48</v>
      </c>
      <c r="H422" s="62" t="s">
        <v>48</v>
      </c>
      <c r="I422" s="62" t="s">
        <v>48</v>
      </c>
      <c r="J422" s="62" t="s">
        <v>48</v>
      </c>
      <c r="K422" s="62" t="s">
        <v>48</v>
      </c>
      <c r="L422" s="62" t="s">
        <v>48</v>
      </c>
      <c r="M422" s="62" t="s">
        <v>48</v>
      </c>
      <c r="N422" s="62" t="s">
        <v>48</v>
      </c>
      <c r="O422" s="62" t="s">
        <v>48</v>
      </c>
      <c r="P422" s="62" t="s">
        <v>48</v>
      </c>
      <c r="Q422" s="62" t="s">
        <v>48</v>
      </c>
      <c r="R422" s="62" t="s">
        <v>48</v>
      </c>
      <c r="S422" s="62" t="s">
        <v>48</v>
      </c>
      <c r="T422" s="62" t="s">
        <v>48</v>
      </c>
      <c r="U422" s="62" t="s">
        <v>48</v>
      </c>
      <c r="V422" s="62" t="s">
        <v>48</v>
      </c>
      <c r="W422" s="62" t="s">
        <v>48</v>
      </c>
      <c r="X422" s="62" t="s">
        <v>48</v>
      </c>
    </row>
    <row r="423" spans="1:24" s="46" customFormat="1" ht="25.9" customHeight="1">
      <c r="A423" s="151">
        <v>103</v>
      </c>
      <c r="B423" s="227" t="s">
        <v>160</v>
      </c>
      <c r="C423" s="151">
        <v>2020</v>
      </c>
      <c r="D423" s="151">
        <v>2026</v>
      </c>
      <c r="E423" s="224" t="s">
        <v>30</v>
      </c>
      <c r="F423" s="61" t="s">
        <v>49</v>
      </c>
      <c r="G423" s="63">
        <f t="shared" ref="G423:G466" si="210">H423+I423+J423+K423+L423+M423+N423</f>
        <v>22078544.59</v>
      </c>
      <c r="H423" s="69">
        <f>H424+H425</f>
        <v>2974102.56</v>
      </c>
      <c r="I423" s="69">
        <f t="shared" ref="I423:N423" si="211">I424+I425</f>
        <v>3229508.3</v>
      </c>
      <c r="J423" s="69">
        <f t="shared" si="211"/>
        <v>3598933.73</v>
      </c>
      <c r="K423" s="69">
        <f t="shared" si="211"/>
        <v>3595000</v>
      </c>
      <c r="L423" s="69">
        <f t="shared" si="211"/>
        <v>2881000</v>
      </c>
      <c r="M423" s="69">
        <f t="shared" si="211"/>
        <v>2900000</v>
      </c>
      <c r="N423" s="69">
        <f t="shared" si="211"/>
        <v>2900000</v>
      </c>
      <c r="O423" s="148" t="s">
        <v>48</v>
      </c>
      <c r="P423" s="148" t="s">
        <v>48</v>
      </c>
      <c r="Q423" s="148" t="s">
        <v>48</v>
      </c>
      <c r="R423" s="148" t="s">
        <v>48</v>
      </c>
      <c r="S423" s="148" t="s">
        <v>48</v>
      </c>
      <c r="T423" s="148" t="s">
        <v>48</v>
      </c>
      <c r="U423" s="148" t="s">
        <v>48</v>
      </c>
      <c r="V423" s="148" t="s">
        <v>48</v>
      </c>
      <c r="W423" s="148" t="s">
        <v>48</v>
      </c>
      <c r="X423" s="148" t="s">
        <v>48</v>
      </c>
    </row>
    <row r="424" spans="1:24" s="46" customFormat="1" ht="45">
      <c r="A424" s="205"/>
      <c r="B424" s="228"/>
      <c r="C424" s="205"/>
      <c r="D424" s="205"/>
      <c r="E424" s="225"/>
      <c r="F424" s="61" t="s">
        <v>60</v>
      </c>
      <c r="G424" s="63">
        <f t="shared" si="210"/>
        <v>22078544.59</v>
      </c>
      <c r="H424" s="80">
        <f>H427</f>
        <v>2974102.56</v>
      </c>
      <c r="I424" s="80">
        <f>I427</f>
        <v>3229508.3</v>
      </c>
      <c r="J424" s="80">
        <f t="shared" ref="J424:N424" si="212">J427</f>
        <v>3598933.73</v>
      </c>
      <c r="K424" s="80">
        <f t="shared" si="212"/>
        <v>3595000</v>
      </c>
      <c r="L424" s="69">
        <f t="shared" si="212"/>
        <v>2881000</v>
      </c>
      <c r="M424" s="69">
        <f t="shared" si="212"/>
        <v>2900000</v>
      </c>
      <c r="N424" s="69">
        <f t="shared" si="212"/>
        <v>2900000</v>
      </c>
      <c r="O424" s="149"/>
      <c r="P424" s="149"/>
      <c r="Q424" s="149"/>
      <c r="R424" s="149"/>
      <c r="S424" s="149"/>
      <c r="T424" s="149"/>
      <c r="U424" s="149"/>
      <c r="V424" s="149"/>
      <c r="W424" s="149"/>
      <c r="X424" s="149"/>
    </row>
    <row r="425" spans="1:24" s="46" customFormat="1" ht="34.15" customHeight="1">
      <c r="A425" s="206"/>
      <c r="B425" s="229"/>
      <c r="C425" s="206"/>
      <c r="D425" s="206"/>
      <c r="E425" s="226"/>
      <c r="F425" s="64" t="s">
        <v>61</v>
      </c>
      <c r="G425" s="63">
        <f t="shared" si="210"/>
        <v>0</v>
      </c>
      <c r="H425" s="69">
        <f>H428</f>
        <v>0</v>
      </c>
      <c r="I425" s="69">
        <f t="shared" ref="I425:N425" si="213">I428</f>
        <v>0</v>
      </c>
      <c r="J425" s="69">
        <f t="shared" si="213"/>
        <v>0</v>
      </c>
      <c r="K425" s="69">
        <f t="shared" si="213"/>
        <v>0</v>
      </c>
      <c r="L425" s="69">
        <f t="shared" si="213"/>
        <v>0</v>
      </c>
      <c r="M425" s="69">
        <f t="shared" si="213"/>
        <v>0</v>
      </c>
      <c r="N425" s="69">
        <f t="shared" si="213"/>
        <v>0</v>
      </c>
      <c r="O425" s="150"/>
      <c r="P425" s="150"/>
      <c r="Q425" s="150"/>
      <c r="R425" s="150"/>
      <c r="S425" s="150"/>
      <c r="T425" s="150"/>
      <c r="U425" s="150"/>
      <c r="V425" s="150"/>
      <c r="W425" s="150"/>
      <c r="X425" s="150"/>
    </row>
    <row r="426" spans="1:24" s="46" customFormat="1" ht="19.149999999999999" customHeight="1">
      <c r="A426" s="151">
        <v>104</v>
      </c>
      <c r="B426" s="227" t="s">
        <v>161</v>
      </c>
      <c r="C426" s="151">
        <v>2020</v>
      </c>
      <c r="D426" s="151">
        <v>2026</v>
      </c>
      <c r="E426" s="224" t="s">
        <v>30</v>
      </c>
      <c r="F426" s="61" t="s">
        <v>49</v>
      </c>
      <c r="G426" s="63">
        <f t="shared" si="210"/>
        <v>22078544.59</v>
      </c>
      <c r="H426" s="69">
        <f>H427+H428</f>
        <v>2974102.56</v>
      </c>
      <c r="I426" s="69">
        <f t="shared" ref="I426:N426" si="214">I427+I428</f>
        <v>3229508.3</v>
      </c>
      <c r="J426" s="69">
        <f t="shared" si="214"/>
        <v>3598933.73</v>
      </c>
      <c r="K426" s="69">
        <f t="shared" si="214"/>
        <v>3595000</v>
      </c>
      <c r="L426" s="69">
        <f t="shared" si="214"/>
        <v>2881000</v>
      </c>
      <c r="M426" s="69">
        <f t="shared" si="214"/>
        <v>2900000</v>
      </c>
      <c r="N426" s="69">
        <f t="shared" si="214"/>
        <v>2900000</v>
      </c>
      <c r="O426" s="148" t="s">
        <v>48</v>
      </c>
      <c r="P426" s="148" t="s">
        <v>48</v>
      </c>
      <c r="Q426" s="148" t="s">
        <v>48</v>
      </c>
      <c r="R426" s="148" t="s">
        <v>48</v>
      </c>
      <c r="S426" s="148" t="s">
        <v>48</v>
      </c>
      <c r="T426" s="148" t="s">
        <v>48</v>
      </c>
      <c r="U426" s="148" t="s">
        <v>48</v>
      </c>
      <c r="V426" s="148" t="s">
        <v>48</v>
      </c>
      <c r="W426" s="148" t="s">
        <v>48</v>
      </c>
      <c r="X426" s="148" t="s">
        <v>48</v>
      </c>
    </row>
    <row r="427" spans="1:24" s="46" customFormat="1" ht="45">
      <c r="A427" s="205"/>
      <c r="B427" s="228"/>
      <c r="C427" s="205"/>
      <c r="D427" s="205"/>
      <c r="E427" s="225"/>
      <c r="F427" s="61" t="s">
        <v>60</v>
      </c>
      <c r="G427" s="63">
        <f t="shared" si="210"/>
        <v>22078544.59</v>
      </c>
      <c r="H427" s="80">
        <v>2974102.56</v>
      </c>
      <c r="I427" s="80">
        <v>3229508.3</v>
      </c>
      <c r="J427" s="80">
        <v>3598933.73</v>
      </c>
      <c r="K427" s="80">
        <v>3595000</v>
      </c>
      <c r="L427" s="63">
        <v>2881000</v>
      </c>
      <c r="M427" s="63">
        <v>2900000</v>
      </c>
      <c r="N427" s="63">
        <v>2900000</v>
      </c>
      <c r="O427" s="149"/>
      <c r="P427" s="149"/>
      <c r="Q427" s="149"/>
      <c r="R427" s="149"/>
      <c r="S427" s="149"/>
      <c r="T427" s="149"/>
      <c r="U427" s="149"/>
      <c r="V427" s="149"/>
      <c r="W427" s="149"/>
      <c r="X427" s="149"/>
    </row>
    <row r="428" spans="1:24" s="46" customFormat="1" ht="33.6" customHeight="1">
      <c r="A428" s="206"/>
      <c r="B428" s="229"/>
      <c r="C428" s="206"/>
      <c r="D428" s="206"/>
      <c r="E428" s="226"/>
      <c r="F428" s="64" t="s">
        <v>61</v>
      </c>
      <c r="G428" s="63">
        <f t="shared" si="210"/>
        <v>0</v>
      </c>
      <c r="H428" s="63">
        <v>0</v>
      </c>
      <c r="I428" s="63">
        <v>0</v>
      </c>
      <c r="J428" s="63">
        <v>0</v>
      </c>
      <c r="K428" s="63">
        <v>0</v>
      </c>
      <c r="L428" s="63">
        <v>0</v>
      </c>
      <c r="M428" s="63">
        <v>0</v>
      </c>
      <c r="N428" s="63">
        <v>0</v>
      </c>
      <c r="O428" s="150"/>
      <c r="P428" s="150"/>
      <c r="Q428" s="150"/>
      <c r="R428" s="150"/>
      <c r="S428" s="150"/>
      <c r="T428" s="150"/>
      <c r="U428" s="150"/>
      <c r="V428" s="150"/>
      <c r="W428" s="150"/>
      <c r="X428" s="150"/>
    </row>
    <row r="429" spans="1:24" s="46" customFormat="1" ht="21.6" customHeight="1">
      <c r="A429" s="151">
        <v>105</v>
      </c>
      <c r="B429" s="227" t="s">
        <v>162</v>
      </c>
      <c r="C429" s="151">
        <v>2020</v>
      </c>
      <c r="D429" s="151">
        <v>2026</v>
      </c>
      <c r="E429" s="224" t="s">
        <v>30</v>
      </c>
      <c r="F429" s="61" t="s">
        <v>49</v>
      </c>
      <c r="G429" s="63">
        <f t="shared" si="210"/>
        <v>537000</v>
      </c>
      <c r="H429" s="69">
        <f>H430+H431</f>
        <v>100500</v>
      </c>
      <c r="I429" s="69">
        <f t="shared" ref="I429:N429" si="215">I430+I431</f>
        <v>27000</v>
      </c>
      <c r="J429" s="69">
        <f t="shared" si="215"/>
        <v>100000</v>
      </c>
      <c r="K429" s="69">
        <f t="shared" si="215"/>
        <v>150000</v>
      </c>
      <c r="L429" s="69">
        <f t="shared" si="215"/>
        <v>50000</v>
      </c>
      <c r="M429" s="69">
        <f t="shared" si="215"/>
        <v>54000</v>
      </c>
      <c r="N429" s="69">
        <f t="shared" si="215"/>
        <v>55500</v>
      </c>
      <c r="O429" s="148" t="s">
        <v>167</v>
      </c>
      <c r="P429" s="148" t="s">
        <v>59</v>
      </c>
      <c r="Q429" s="148">
        <f>R429+S429+T429+U429+V429+W429+X429</f>
        <v>21</v>
      </c>
      <c r="R429" s="148">
        <v>5</v>
      </c>
      <c r="S429" s="148">
        <v>6</v>
      </c>
      <c r="T429" s="148">
        <v>4</v>
      </c>
      <c r="U429" s="148">
        <v>3</v>
      </c>
      <c r="V429" s="148">
        <v>1</v>
      </c>
      <c r="W429" s="148">
        <v>1</v>
      </c>
      <c r="X429" s="148">
        <v>1</v>
      </c>
    </row>
    <row r="430" spans="1:24" s="46" customFormat="1" ht="45">
      <c r="A430" s="205"/>
      <c r="B430" s="228"/>
      <c r="C430" s="205"/>
      <c r="D430" s="205"/>
      <c r="E430" s="225"/>
      <c r="F430" s="61" t="s">
        <v>60</v>
      </c>
      <c r="G430" s="63">
        <f t="shared" si="210"/>
        <v>537000</v>
      </c>
      <c r="H430" s="69">
        <v>100500</v>
      </c>
      <c r="I430" s="69">
        <v>27000</v>
      </c>
      <c r="J430" s="80">
        <v>100000</v>
      </c>
      <c r="K430" s="80">
        <v>150000</v>
      </c>
      <c r="L430" s="63">
        <v>50000</v>
      </c>
      <c r="M430" s="63">
        <v>54000</v>
      </c>
      <c r="N430" s="63">
        <v>55500</v>
      </c>
      <c r="O430" s="149"/>
      <c r="P430" s="149"/>
      <c r="Q430" s="149"/>
      <c r="R430" s="149"/>
      <c r="S430" s="149"/>
      <c r="T430" s="149"/>
      <c r="U430" s="149"/>
      <c r="V430" s="149"/>
      <c r="W430" s="149"/>
      <c r="X430" s="149"/>
    </row>
    <row r="431" spans="1:24" s="46" customFormat="1" ht="29.45" customHeight="1">
      <c r="A431" s="206"/>
      <c r="B431" s="229"/>
      <c r="C431" s="206"/>
      <c r="D431" s="206"/>
      <c r="E431" s="226"/>
      <c r="F431" s="64" t="s">
        <v>61</v>
      </c>
      <c r="G431" s="63">
        <f t="shared" si="210"/>
        <v>0</v>
      </c>
      <c r="H431" s="63">
        <v>0</v>
      </c>
      <c r="I431" s="63">
        <v>0</v>
      </c>
      <c r="J431" s="63">
        <v>0</v>
      </c>
      <c r="K431" s="63">
        <v>0</v>
      </c>
      <c r="L431" s="63">
        <v>0</v>
      </c>
      <c r="M431" s="63">
        <v>0</v>
      </c>
      <c r="N431" s="63">
        <v>0</v>
      </c>
      <c r="O431" s="150"/>
      <c r="P431" s="150"/>
      <c r="Q431" s="150"/>
      <c r="R431" s="150"/>
      <c r="S431" s="150"/>
      <c r="T431" s="150"/>
      <c r="U431" s="150"/>
      <c r="V431" s="150"/>
      <c r="W431" s="150"/>
      <c r="X431" s="150"/>
    </row>
    <row r="432" spans="1:24" s="46" customFormat="1" ht="25.15" customHeight="1">
      <c r="A432" s="151">
        <v>106</v>
      </c>
      <c r="B432" s="227" t="s">
        <v>163</v>
      </c>
      <c r="C432" s="151">
        <v>2020</v>
      </c>
      <c r="D432" s="151">
        <v>2026</v>
      </c>
      <c r="E432" s="224" t="s">
        <v>216</v>
      </c>
      <c r="F432" s="61" t="s">
        <v>49</v>
      </c>
      <c r="G432" s="63">
        <f t="shared" si="210"/>
        <v>3086700</v>
      </c>
      <c r="H432" s="63">
        <f>H433+H434</f>
        <v>1000000</v>
      </c>
      <c r="I432" s="63">
        <f t="shared" ref="I432:N432" si="216">I433+I434</f>
        <v>788400</v>
      </c>
      <c r="J432" s="63">
        <f t="shared" si="216"/>
        <v>268300</v>
      </c>
      <c r="K432" s="63">
        <f t="shared" si="216"/>
        <v>300000</v>
      </c>
      <c r="L432" s="63">
        <f t="shared" si="216"/>
        <v>280000</v>
      </c>
      <c r="M432" s="63">
        <f t="shared" si="216"/>
        <v>250000</v>
      </c>
      <c r="N432" s="63">
        <f t="shared" si="216"/>
        <v>200000</v>
      </c>
      <c r="O432" s="148" t="s">
        <v>91</v>
      </c>
      <c r="P432" s="148" t="s">
        <v>59</v>
      </c>
      <c r="Q432" s="148">
        <f>R432+S432+T432+U432+V432+W432+X432</f>
        <v>354</v>
      </c>
      <c r="R432" s="148">
        <v>285</v>
      </c>
      <c r="S432" s="148">
        <v>19</v>
      </c>
      <c r="T432" s="148">
        <v>10</v>
      </c>
      <c r="U432" s="148">
        <v>10</v>
      </c>
      <c r="V432" s="148">
        <v>10</v>
      </c>
      <c r="W432" s="148">
        <v>10</v>
      </c>
      <c r="X432" s="148">
        <v>10</v>
      </c>
    </row>
    <row r="433" spans="1:24" s="46" customFormat="1" ht="45">
      <c r="A433" s="205"/>
      <c r="B433" s="228"/>
      <c r="C433" s="205"/>
      <c r="D433" s="205"/>
      <c r="E433" s="225"/>
      <c r="F433" s="61" t="s">
        <v>60</v>
      </c>
      <c r="G433" s="63">
        <f t="shared" si="210"/>
        <v>3086700</v>
      </c>
      <c r="H433" s="63">
        <v>1000000</v>
      </c>
      <c r="I433" s="80">
        <v>788400</v>
      </c>
      <c r="J433" s="80">
        <v>268300</v>
      </c>
      <c r="K433" s="80">
        <v>300000</v>
      </c>
      <c r="L433" s="63">
        <v>280000</v>
      </c>
      <c r="M433" s="63">
        <v>250000</v>
      </c>
      <c r="N433" s="63">
        <v>200000</v>
      </c>
      <c r="O433" s="149"/>
      <c r="P433" s="149"/>
      <c r="Q433" s="149"/>
      <c r="R433" s="149"/>
      <c r="S433" s="149"/>
      <c r="T433" s="149"/>
      <c r="U433" s="149"/>
      <c r="V433" s="149"/>
      <c r="W433" s="149"/>
      <c r="X433" s="149"/>
    </row>
    <row r="434" spans="1:24" s="46" customFormat="1" ht="33" customHeight="1">
      <c r="A434" s="206"/>
      <c r="B434" s="229"/>
      <c r="C434" s="206"/>
      <c r="D434" s="206"/>
      <c r="E434" s="226"/>
      <c r="F434" s="64" t="s">
        <v>61</v>
      </c>
      <c r="G434" s="63">
        <f t="shared" si="210"/>
        <v>0</v>
      </c>
      <c r="H434" s="63">
        <v>0</v>
      </c>
      <c r="I434" s="63">
        <v>0</v>
      </c>
      <c r="J434" s="63">
        <v>0</v>
      </c>
      <c r="K434" s="63">
        <v>0</v>
      </c>
      <c r="L434" s="63">
        <v>0</v>
      </c>
      <c r="M434" s="63">
        <v>0</v>
      </c>
      <c r="N434" s="63">
        <v>0</v>
      </c>
      <c r="O434" s="150"/>
      <c r="P434" s="150"/>
      <c r="Q434" s="150"/>
      <c r="R434" s="150"/>
      <c r="S434" s="150"/>
      <c r="T434" s="150"/>
      <c r="U434" s="150"/>
      <c r="V434" s="150"/>
      <c r="W434" s="150"/>
      <c r="X434" s="150"/>
    </row>
    <row r="435" spans="1:24" s="46" customFormat="1" ht="25.15" customHeight="1">
      <c r="A435" s="151">
        <v>107</v>
      </c>
      <c r="B435" s="227" t="s">
        <v>164</v>
      </c>
      <c r="C435" s="151">
        <v>2020</v>
      </c>
      <c r="D435" s="151">
        <v>2026</v>
      </c>
      <c r="E435" s="224" t="s">
        <v>30</v>
      </c>
      <c r="F435" s="61" t="s">
        <v>49</v>
      </c>
      <c r="G435" s="63">
        <f t="shared" si="210"/>
        <v>14338444.41</v>
      </c>
      <c r="H435" s="63">
        <f>H436+H437</f>
        <v>1624924</v>
      </c>
      <c r="I435" s="63">
        <f t="shared" ref="I435:N435" si="217">I436+I437</f>
        <v>2382937</v>
      </c>
      <c r="J435" s="63">
        <f t="shared" si="217"/>
        <v>1897864.21</v>
      </c>
      <c r="K435" s="63">
        <f t="shared" si="217"/>
        <v>2832719.2</v>
      </c>
      <c r="L435" s="63">
        <f t="shared" si="217"/>
        <v>2000000</v>
      </c>
      <c r="M435" s="63">
        <f t="shared" si="217"/>
        <v>1800000</v>
      </c>
      <c r="N435" s="63">
        <f t="shared" si="217"/>
        <v>1800000</v>
      </c>
      <c r="O435" s="148" t="s">
        <v>168</v>
      </c>
      <c r="P435" s="148" t="s">
        <v>59</v>
      </c>
      <c r="Q435" s="148">
        <f>R435+S435+T435+U435+V435+W435+X435</f>
        <v>88</v>
      </c>
      <c r="R435" s="148">
        <v>13</v>
      </c>
      <c r="S435" s="148">
        <v>13</v>
      </c>
      <c r="T435" s="148">
        <v>10</v>
      </c>
      <c r="U435" s="148">
        <v>13</v>
      </c>
      <c r="V435" s="148">
        <v>13</v>
      </c>
      <c r="W435" s="148">
        <v>13</v>
      </c>
      <c r="X435" s="148">
        <v>13</v>
      </c>
    </row>
    <row r="436" spans="1:24" s="46" customFormat="1" ht="45">
      <c r="A436" s="205"/>
      <c r="B436" s="228"/>
      <c r="C436" s="205"/>
      <c r="D436" s="205"/>
      <c r="E436" s="225"/>
      <c r="F436" s="61" t="s">
        <v>60</v>
      </c>
      <c r="G436" s="63">
        <f t="shared" si="210"/>
        <v>14338444.41</v>
      </c>
      <c r="H436" s="63">
        <v>1624924</v>
      </c>
      <c r="I436" s="80">
        <v>2382937</v>
      </c>
      <c r="J436" s="80">
        <v>1897864.21</v>
      </c>
      <c r="K436" s="80">
        <v>2832719.2</v>
      </c>
      <c r="L436" s="63">
        <v>2000000</v>
      </c>
      <c r="M436" s="63">
        <v>1800000</v>
      </c>
      <c r="N436" s="63">
        <v>1800000</v>
      </c>
      <c r="O436" s="149"/>
      <c r="P436" s="149"/>
      <c r="Q436" s="149"/>
      <c r="R436" s="149"/>
      <c r="S436" s="149"/>
      <c r="T436" s="149"/>
      <c r="U436" s="149"/>
      <c r="V436" s="149"/>
      <c r="W436" s="149"/>
      <c r="X436" s="149"/>
    </row>
    <row r="437" spans="1:24" s="46" customFormat="1" ht="28.9" customHeight="1">
      <c r="A437" s="206"/>
      <c r="B437" s="229"/>
      <c r="C437" s="206"/>
      <c r="D437" s="206"/>
      <c r="E437" s="226"/>
      <c r="F437" s="64" t="s">
        <v>61</v>
      </c>
      <c r="G437" s="63">
        <f t="shared" si="210"/>
        <v>0</v>
      </c>
      <c r="H437" s="63">
        <v>0</v>
      </c>
      <c r="I437" s="63">
        <v>0</v>
      </c>
      <c r="J437" s="63">
        <v>0</v>
      </c>
      <c r="K437" s="63">
        <v>0</v>
      </c>
      <c r="L437" s="63">
        <v>0</v>
      </c>
      <c r="M437" s="63">
        <v>0</v>
      </c>
      <c r="N437" s="63">
        <v>0</v>
      </c>
      <c r="O437" s="150"/>
      <c r="P437" s="150"/>
      <c r="Q437" s="150"/>
      <c r="R437" s="150"/>
      <c r="S437" s="150"/>
      <c r="T437" s="150"/>
      <c r="U437" s="150"/>
      <c r="V437" s="150"/>
      <c r="W437" s="150"/>
      <c r="X437" s="150"/>
    </row>
    <row r="438" spans="1:24" s="46" customFormat="1" ht="22.15" customHeight="1">
      <c r="A438" s="151">
        <v>108</v>
      </c>
      <c r="B438" s="227" t="s">
        <v>196</v>
      </c>
      <c r="C438" s="151">
        <v>2020</v>
      </c>
      <c r="D438" s="151">
        <v>2026</v>
      </c>
      <c r="E438" s="224" t="s">
        <v>30</v>
      </c>
      <c r="F438" s="61" t="s">
        <v>49</v>
      </c>
      <c r="G438" s="63">
        <f t="shared" si="210"/>
        <v>1900000</v>
      </c>
      <c r="H438" s="63">
        <f>H439+H440</f>
        <v>400000</v>
      </c>
      <c r="I438" s="63">
        <f t="shared" ref="I438:N438" si="218">I439+I440</f>
        <v>0</v>
      </c>
      <c r="J438" s="63">
        <f t="shared" si="218"/>
        <v>0</v>
      </c>
      <c r="K438" s="63">
        <f t="shared" si="218"/>
        <v>300000</v>
      </c>
      <c r="L438" s="63">
        <f t="shared" si="218"/>
        <v>400000</v>
      </c>
      <c r="M438" s="63">
        <f t="shared" si="218"/>
        <v>400000</v>
      </c>
      <c r="N438" s="63">
        <f t="shared" si="218"/>
        <v>400000</v>
      </c>
      <c r="O438" s="148" t="s">
        <v>20</v>
      </c>
      <c r="P438" s="148" t="s">
        <v>59</v>
      </c>
      <c r="Q438" s="148">
        <f>R438+S438+T438+U438+V438+W438+X438</f>
        <v>5</v>
      </c>
      <c r="R438" s="148">
        <v>1</v>
      </c>
      <c r="S438" s="148">
        <v>0</v>
      </c>
      <c r="T438" s="148">
        <v>0</v>
      </c>
      <c r="U438" s="148">
        <v>1</v>
      </c>
      <c r="V438" s="148">
        <v>1</v>
      </c>
      <c r="W438" s="148">
        <v>1</v>
      </c>
      <c r="X438" s="148">
        <v>1</v>
      </c>
    </row>
    <row r="439" spans="1:24" s="46" customFormat="1" ht="45">
      <c r="A439" s="205"/>
      <c r="B439" s="228"/>
      <c r="C439" s="205"/>
      <c r="D439" s="205"/>
      <c r="E439" s="225"/>
      <c r="F439" s="61" t="s">
        <v>60</v>
      </c>
      <c r="G439" s="63">
        <f t="shared" si="210"/>
        <v>1900000</v>
      </c>
      <c r="H439" s="63">
        <v>400000</v>
      </c>
      <c r="I439" s="63">
        <v>0</v>
      </c>
      <c r="J439" s="80">
        <v>0</v>
      </c>
      <c r="K439" s="80">
        <v>300000</v>
      </c>
      <c r="L439" s="63">
        <v>400000</v>
      </c>
      <c r="M439" s="63">
        <v>400000</v>
      </c>
      <c r="N439" s="63">
        <v>400000</v>
      </c>
      <c r="O439" s="149"/>
      <c r="P439" s="149"/>
      <c r="Q439" s="149"/>
      <c r="R439" s="149"/>
      <c r="S439" s="149"/>
      <c r="T439" s="149"/>
      <c r="U439" s="149"/>
      <c r="V439" s="149"/>
      <c r="W439" s="149"/>
      <c r="X439" s="149"/>
    </row>
    <row r="440" spans="1:24" s="46" customFormat="1" ht="36.6" customHeight="1">
      <c r="A440" s="206"/>
      <c r="B440" s="229"/>
      <c r="C440" s="206"/>
      <c r="D440" s="206"/>
      <c r="E440" s="226"/>
      <c r="F440" s="64" t="s">
        <v>61</v>
      </c>
      <c r="G440" s="63">
        <f t="shared" si="210"/>
        <v>0</v>
      </c>
      <c r="H440" s="63">
        <v>0</v>
      </c>
      <c r="I440" s="63">
        <v>0</v>
      </c>
      <c r="J440" s="63">
        <v>0</v>
      </c>
      <c r="K440" s="63">
        <v>0</v>
      </c>
      <c r="L440" s="63">
        <v>0</v>
      </c>
      <c r="M440" s="63">
        <v>0</v>
      </c>
      <c r="N440" s="63">
        <v>0</v>
      </c>
      <c r="O440" s="150"/>
      <c r="P440" s="150"/>
      <c r="Q440" s="150"/>
      <c r="R440" s="150"/>
      <c r="S440" s="150"/>
      <c r="T440" s="150"/>
      <c r="U440" s="150"/>
      <c r="V440" s="150"/>
      <c r="W440" s="150"/>
      <c r="X440" s="150"/>
    </row>
    <row r="441" spans="1:24" s="46" customFormat="1" ht="27.6" customHeight="1">
      <c r="A441" s="151">
        <v>109</v>
      </c>
      <c r="B441" s="227" t="s">
        <v>165</v>
      </c>
      <c r="C441" s="151">
        <v>2020</v>
      </c>
      <c r="D441" s="151">
        <v>2026</v>
      </c>
      <c r="E441" s="224" t="s">
        <v>30</v>
      </c>
      <c r="F441" s="61" t="s">
        <v>49</v>
      </c>
      <c r="G441" s="63">
        <f t="shared" si="210"/>
        <v>430000</v>
      </c>
      <c r="H441" s="63">
        <f>H442+H443</f>
        <v>100000</v>
      </c>
      <c r="I441" s="63">
        <f t="shared" ref="I441:N441" si="219">I442+I443</f>
        <v>0</v>
      </c>
      <c r="J441" s="63">
        <f t="shared" si="219"/>
        <v>0</v>
      </c>
      <c r="K441" s="63">
        <f t="shared" si="219"/>
        <v>150000</v>
      </c>
      <c r="L441" s="63">
        <f t="shared" si="219"/>
        <v>80000</v>
      </c>
      <c r="M441" s="63">
        <f t="shared" si="219"/>
        <v>50000</v>
      </c>
      <c r="N441" s="63">
        <f t="shared" si="219"/>
        <v>50000</v>
      </c>
      <c r="O441" s="148" t="s">
        <v>168</v>
      </c>
      <c r="P441" s="148" t="s">
        <v>59</v>
      </c>
      <c r="Q441" s="148">
        <f>R441+S441+T441+U441+V441+W441+X441</f>
        <v>5</v>
      </c>
      <c r="R441" s="148">
        <v>1</v>
      </c>
      <c r="S441" s="148">
        <v>0</v>
      </c>
      <c r="T441" s="148">
        <v>0</v>
      </c>
      <c r="U441" s="148">
        <v>1</v>
      </c>
      <c r="V441" s="148">
        <v>1</v>
      </c>
      <c r="W441" s="148">
        <v>1</v>
      </c>
      <c r="X441" s="148">
        <v>1</v>
      </c>
    </row>
    <row r="442" spans="1:24" s="46" customFormat="1" ht="45">
      <c r="A442" s="205"/>
      <c r="B442" s="228"/>
      <c r="C442" s="205"/>
      <c r="D442" s="205"/>
      <c r="E442" s="225"/>
      <c r="F442" s="61" t="s">
        <v>60</v>
      </c>
      <c r="G442" s="63">
        <f t="shared" si="210"/>
        <v>430000</v>
      </c>
      <c r="H442" s="63">
        <v>100000</v>
      </c>
      <c r="I442" s="63">
        <v>0</v>
      </c>
      <c r="J442" s="63">
        <v>0</v>
      </c>
      <c r="K442" s="63">
        <v>150000</v>
      </c>
      <c r="L442" s="63">
        <v>80000</v>
      </c>
      <c r="M442" s="63">
        <v>50000</v>
      </c>
      <c r="N442" s="63">
        <v>50000</v>
      </c>
      <c r="O442" s="149"/>
      <c r="P442" s="149"/>
      <c r="Q442" s="149"/>
      <c r="R442" s="149"/>
      <c r="S442" s="149"/>
      <c r="T442" s="149"/>
      <c r="U442" s="149"/>
      <c r="V442" s="149"/>
      <c r="W442" s="149"/>
      <c r="X442" s="149"/>
    </row>
    <row r="443" spans="1:24" s="46" customFormat="1" ht="31.15" customHeight="1">
      <c r="A443" s="206"/>
      <c r="B443" s="229"/>
      <c r="C443" s="206"/>
      <c r="D443" s="206"/>
      <c r="E443" s="226"/>
      <c r="F443" s="64" t="s">
        <v>61</v>
      </c>
      <c r="G443" s="63">
        <f t="shared" si="210"/>
        <v>0</v>
      </c>
      <c r="H443" s="63">
        <v>0</v>
      </c>
      <c r="I443" s="63">
        <v>0</v>
      </c>
      <c r="J443" s="63">
        <v>0</v>
      </c>
      <c r="K443" s="63">
        <v>0</v>
      </c>
      <c r="L443" s="63">
        <v>0</v>
      </c>
      <c r="M443" s="63">
        <v>0</v>
      </c>
      <c r="N443" s="63">
        <v>0</v>
      </c>
      <c r="O443" s="150"/>
      <c r="P443" s="150"/>
      <c r="Q443" s="150"/>
      <c r="R443" s="150"/>
      <c r="S443" s="150"/>
      <c r="T443" s="150"/>
      <c r="U443" s="150"/>
      <c r="V443" s="150"/>
      <c r="W443" s="150"/>
      <c r="X443" s="150"/>
    </row>
    <row r="444" spans="1:24" s="46" customFormat="1" ht="31.15" customHeight="1">
      <c r="A444" s="151" t="s">
        <v>327</v>
      </c>
      <c r="B444" s="227" t="s">
        <v>328</v>
      </c>
      <c r="C444" s="151">
        <v>2025</v>
      </c>
      <c r="D444" s="151">
        <v>2026</v>
      </c>
      <c r="E444" s="224" t="s">
        <v>30</v>
      </c>
      <c r="F444" s="61" t="s">
        <v>49</v>
      </c>
      <c r="G444" s="63">
        <f t="shared" ref="G444:G446" si="220">H444+I444+J444+K444+L444+M444+N444</f>
        <v>2777472</v>
      </c>
      <c r="H444" s="63">
        <f>H445+H446</f>
        <v>0</v>
      </c>
      <c r="I444" s="63">
        <f t="shared" ref="I444:N444" si="221">I445+I446</f>
        <v>0</v>
      </c>
      <c r="J444" s="63">
        <f t="shared" si="221"/>
        <v>0</v>
      </c>
      <c r="K444" s="63">
        <f t="shared" si="221"/>
        <v>0</v>
      </c>
      <c r="L444" s="63">
        <f t="shared" si="221"/>
        <v>0</v>
      </c>
      <c r="M444" s="63">
        <f t="shared" si="221"/>
        <v>1215144</v>
      </c>
      <c r="N444" s="63">
        <f t="shared" si="221"/>
        <v>1562328</v>
      </c>
      <c r="O444" s="148" t="s">
        <v>329</v>
      </c>
      <c r="P444" s="148" t="s">
        <v>59</v>
      </c>
      <c r="Q444" s="148">
        <f>R444+S444+T444+U444+V444+W444+X444</f>
        <v>16</v>
      </c>
      <c r="R444" s="148">
        <v>0</v>
      </c>
      <c r="S444" s="148">
        <v>0</v>
      </c>
      <c r="T444" s="148">
        <v>0</v>
      </c>
      <c r="U444" s="148">
        <v>0</v>
      </c>
      <c r="V444" s="148">
        <v>0</v>
      </c>
      <c r="W444" s="148">
        <v>7</v>
      </c>
      <c r="X444" s="148">
        <v>9</v>
      </c>
    </row>
    <row r="445" spans="1:24" s="46" customFormat="1" ht="31.15" customHeight="1">
      <c r="A445" s="205"/>
      <c r="B445" s="228"/>
      <c r="C445" s="205"/>
      <c r="D445" s="205"/>
      <c r="E445" s="225"/>
      <c r="F445" s="61" t="s">
        <v>60</v>
      </c>
      <c r="G445" s="63">
        <f t="shared" si="220"/>
        <v>0</v>
      </c>
      <c r="H445" s="63">
        <v>0</v>
      </c>
      <c r="I445" s="63">
        <v>0</v>
      </c>
      <c r="J445" s="63">
        <v>0</v>
      </c>
      <c r="K445" s="63">
        <v>0</v>
      </c>
      <c r="L445" s="63">
        <v>0</v>
      </c>
      <c r="M445" s="63">
        <v>0</v>
      </c>
      <c r="N445" s="63">
        <v>0</v>
      </c>
      <c r="O445" s="149"/>
      <c r="P445" s="149"/>
      <c r="Q445" s="149"/>
      <c r="R445" s="149"/>
      <c r="S445" s="149"/>
      <c r="T445" s="149"/>
      <c r="U445" s="149"/>
      <c r="V445" s="149"/>
      <c r="W445" s="149"/>
      <c r="X445" s="149"/>
    </row>
    <row r="446" spans="1:24" s="46" customFormat="1" ht="31.15" customHeight="1">
      <c r="A446" s="206"/>
      <c r="B446" s="229"/>
      <c r="C446" s="206"/>
      <c r="D446" s="206"/>
      <c r="E446" s="226"/>
      <c r="F446" s="64" t="s">
        <v>61</v>
      </c>
      <c r="G446" s="63">
        <f t="shared" si="220"/>
        <v>2777472</v>
      </c>
      <c r="H446" s="63">
        <v>0</v>
      </c>
      <c r="I446" s="63">
        <v>0</v>
      </c>
      <c r="J446" s="63">
        <v>0</v>
      </c>
      <c r="K446" s="63">
        <v>0</v>
      </c>
      <c r="L446" s="63">
        <v>0</v>
      </c>
      <c r="M446" s="63">
        <v>1215144</v>
      </c>
      <c r="N446" s="63">
        <v>1562328</v>
      </c>
      <c r="O446" s="150"/>
      <c r="P446" s="150"/>
      <c r="Q446" s="150"/>
      <c r="R446" s="150"/>
      <c r="S446" s="150"/>
      <c r="T446" s="150"/>
      <c r="U446" s="150"/>
      <c r="V446" s="150"/>
      <c r="W446" s="150"/>
      <c r="X446" s="150"/>
    </row>
    <row r="447" spans="1:24" s="46" customFormat="1" ht="31.15" customHeight="1">
      <c r="A447" s="148">
        <v>110</v>
      </c>
      <c r="B447" s="196" t="s">
        <v>79</v>
      </c>
      <c r="C447" s="197"/>
      <c r="D447" s="198"/>
      <c r="E447" s="148" t="s">
        <v>48</v>
      </c>
      <c r="F447" s="61" t="s">
        <v>49</v>
      </c>
      <c r="G447" s="63">
        <f>H447+I447+J447+K447+L447+M447+N447</f>
        <v>45148161</v>
      </c>
      <c r="H447" s="63">
        <f t="shared" ref="H447:N447" si="222">H448+H449</f>
        <v>6199526.5600000005</v>
      </c>
      <c r="I447" s="63">
        <f t="shared" si="222"/>
        <v>6427845.2999999998</v>
      </c>
      <c r="J447" s="63">
        <f t="shared" si="222"/>
        <v>5865097.9399999995</v>
      </c>
      <c r="K447" s="63">
        <f t="shared" si="222"/>
        <v>7327719.2000000002</v>
      </c>
      <c r="L447" s="63">
        <f t="shared" si="222"/>
        <v>5691000</v>
      </c>
      <c r="M447" s="63">
        <f t="shared" si="222"/>
        <v>6669144</v>
      </c>
      <c r="N447" s="63">
        <f t="shared" si="222"/>
        <v>6967828</v>
      </c>
      <c r="O447" s="151" t="s">
        <v>48</v>
      </c>
      <c r="P447" s="151" t="s">
        <v>48</v>
      </c>
      <c r="Q447" s="151" t="s">
        <v>48</v>
      </c>
      <c r="R447" s="151" t="s">
        <v>48</v>
      </c>
      <c r="S447" s="151" t="s">
        <v>48</v>
      </c>
      <c r="T447" s="151" t="s">
        <v>48</v>
      </c>
      <c r="U447" s="151" t="s">
        <v>48</v>
      </c>
      <c r="V447" s="151" t="s">
        <v>48</v>
      </c>
      <c r="W447" s="151" t="s">
        <v>48</v>
      </c>
      <c r="X447" s="151" t="s">
        <v>48</v>
      </c>
    </row>
    <row r="448" spans="1:24" s="46" customFormat="1" ht="43.9" customHeight="1">
      <c r="A448" s="149"/>
      <c r="B448" s="199"/>
      <c r="C448" s="200"/>
      <c r="D448" s="201"/>
      <c r="E448" s="149"/>
      <c r="F448" s="61" t="s">
        <v>60</v>
      </c>
      <c r="G448" s="63">
        <f>H448+I448+J448+K448+L448+M448+N448</f>
        <v>42370689</v>
      </c>
      <c r="H448" s="70">
        <f>H424+H430+H433+H436+H439+H442+H445</f>
        <v>6199526.5600000005</v>
      </c>
      <c r="I448" s="70">
        <f t="shared" ref="I448:N448" si="223">I424+I430+I433+I436+I439+I442+I445</f>
        <v>6427845.2999999998</v>
      </c>
      <c r="J448" s="70">
        <f t="shared" si="223"/>
        <v>5865097.9399999995</v>
      </c>
      <c r="K448" s="70">
        <f t="shared" si="223"/>
        <v>7327719.2000000002</v>
      </c>
      <c r="L448" s="70">
        <f t="shared" si="223"/>
        <v>5691000</v>
      </c>
      <c r="M448" s="70">
        <f t="shared" si="223"/>
        <v>5454000</v>
      </c>
      <c r="N448" s="70">
        <f t="shared" si="223"/>
        <v>5405500</v>
      </c>
      <c r="O448" s="152"/>
      <c r="P448" s="152"/>
      <c r="Q448" s="152"/>
      <c r="R448" s="152"/>
      <c r="S448" s="152"/>
      <c r="T448" s="152"/>
      <c r="U448" s="152"/>
      <c r="V448" s="152"/>
      <c r="W448" s="152"/>
      <c r="X448" s="152"/>
    </row>
    <row r="449" spans="1:24" s="46" customFormat="1" ht="31.15" customHeight="1">
      <c r="A449" s="150"/>
      <c r="B449" s="202"/>
      <c r="C449" s="203"/>
      <c r="D449" s="204"/>
      <c r="E449" s="150"/>
      <c r="F449" s="64" t="s">
        <v>61</v>
      </c>
      <c r="G449" s="63">
        <f>H449+I449+J449+K449+L449+M449+N449</f>
        <v>2777472</v>
      </c>
      <c r="H449" s="70">
        <f>H425+H431+H434+H437+H440+H443+H446</f>
        <v>0</v>
      </c>
      <c r="I449" s="70">
        <f t="shared" ref="I449:N449" si="224">I425+I431+I434+I437+I440+I443+I446</f>
        <v>0</v>
      </c>
      <c r="J449" s="70">
        <f t="shared" si="224"/>
        <v>0</v>
      </c>
      <c r="K449" s="70">
        <f t="shared" si="224"/>
        <v>0</v>
      </c>
      <c r="L449" s="70">
        <f t="shared" si="224"/>
        <v>0</v>
      </c>
      <c r="M449" s="70">
        <f t="shared" si="224"/>
        <v>1215144</v>
      </c>
      <c r="N449" s="70">
        <f t="shared" si="224"/>
        <v>1562328</v>
      </c>
      <c r="O449" s="153"/>
      <c r="P449" s="153"/>
      <c r="Q449" s="153"/>
      <c r="R449" s="153"/>
      <c r="S449" s="153"/>
      <c r="T449" s="153"/>
      <c r="U449" s="153"/>
      <c r="V449" s="153"/>
      <c r="W449" s="153"/>
      <c r="X449" s="153"/>
    </row>
    <row r="450" spans="1:24" s="46" customFormat="1" ht="64.900000000000006" customHeight="1">
      <c r="A450" s="45">
        <v>111</v>
      </c>
      <c r="B450" s="193" t="s">
        <v>180</v>
      </c>
      <c r="C450" s="194"/>
      <c r="D450" s="194"/>
      <c r="E450" s="195"/>
      <c r="F450" s="50" t="s">
        <v>48</v>
      </c>
      <c r="G450" s="50" t="s">
        <v>48</v>
      </c>
      <c r="H450" s="50" t="s">
        <v>48</v>
      </c>
      <c r="I450" s="50" t="s">
        <v>48</v>
      </c>
      <c r="J450" s="50" t="s">
        <v>48</v>
      </c>
      <c r="K450" s="50" t="s">
        <v>48</v>
      </c>
      <c r="L450" s="50" t="s">
        <v>48</v>
      </c>
      <c r="M450" s="50" t="s">
        <v>48</v>
      </c>
      <c r="N450" s="50" t="s">
        <v>48</v>
      </c>
      <c r="O450" s="50" t="s">
        <v>48</v>
      </c>
      <c r="P450" s="50" t="s">
        <v>48</v>
      </c>
      <c r="Q450" s="50" t="s">
        <v>48</v>
      </c>
      <c r="R450" s="50" t="s">
        <v>48</v>
      </c>
      <c r="S450" s="50" t="s">
        <v>48</v>
      </c>
      <c r="T450" s="50" t="s">
        <v>48</v>
      </c>
      <c r="U450" s="50" t="s">
        <v>48</v>
      </c>
      <c r="V450" s="50" t="s">
        <v>48</v>
      </c>
      <c r="W450" s="50" t="s">
        <v>48</v>
      </c>
      <c r="X450" s="50" t="s">
        <v>48</v>
      </c>
    </row>
    <row r="451" spans="1:24" s="46" customFormat="1" ht="57" customHeight="1">
      <c r="A451" s="51">
        <v>112</v>
      </c>
      <c r="B451" s="52" t="s">
        <v>181</v>
      </c>
      <c r="C451" s="53">
        <v>2020</v>
      </c>
      <c r="D451" s="53">
        <v>2026</v>
      </c>
      <c r="E451" s="54" t="s">
        <v>182</v>
      </c>
      <c r="F451" s="53" t="s">
        <v>48</v>
      </c>
      <c r="G451" s="53" t="s">
        <v>48</v>
      </c>
      <c r="H451" s="53" t="s">
        <v>48</v>
      </c>
      <c r="I451" s="53" t="s">
        <v>48</v>
      </c>
      <c r="J451" s="53" t="s">
        <v>48</v>
      </c>
      <c r="K451" s="53" t="s">
        <v>48</v>
      </c>
      <c r="L451" s="53" t="s">
        <v>48</v>
      </c>
      <c r="M451" s="53" t="s">
        <v>48</v>
      </c>
      <c r="N451" s="53" t="s">
        <v>48</v>
      </c>
      <c r="O451" s="53" t="s">
        <v>48</v>
      </c>
      <c r="P451" s="53" t="s">
        <v>48</v>
      </c>
      <c r="Q451" s="53" t="s">
        <v>48</v>
      </c>
      <c r="R451" s="53" t="s">
        <v>48</v>
      </c>
      <c r="S451" s="53" t="s">
        <v>48</v>
      </c>
      <c r="T451" s="53" t="s">
        <v>48</v>
      </c>
      <c r="U451" s="53" t="s">
        <v>48</v>
      </c>
      <c r="V451" s="53" t="s">
        <v>48</v>
      </c>
      <c r="W451" s="53" t="s">
        <v>48</v>
      </c>
      <c r="X451" s="53" t="s">
        <v>48</v>
      </c>
    </row>
    <row r="452" spans="1:24" s="46" customFormat="1" ht="42.75" customHeight="1">
      <c r="A452" s="158">
        <v>113</v>
      </c>
      <c r="B452" s="176" t="s">
        <v>184</v>
      </c>
      <c r="C452" s="158">
        <v>2020</v>
      </c>
      <c r="D452" s="158">
        <v>2026</v>
      </c>
      <c r="E452" s="189" t="s">
        <v>183</v>
      </c>
      <c r="F452" s="55" t="s">
        <v>49</v>
      </c>
      <c r="G452" s="56">
        <f t="shared" ref="G452:G463" si="225">H452+I452+J452+K452+L452+M452+N452</f>
        <v>65000</v>
      </c>
      <c r="H452" s="57">
        <f>H453+H454</f>
        <v>0</v>
      </c>
      <c r="I452" s="57">
        <f t="shared" ref="I452:N452" si="226">I453+I454</f>
        <v>25000</v>
      </c>
      <c r="J452" s="57">
        <f t="shared" si="226"/>
        <v>0</v>
      </c>
      <c r="K452" s="57">
        <f t="shared" si="226"/>
        <v>10000</v>
      </c>
      <c r="L452" s="57">
        <f t="shared" si="226"/>
        <v>10000</v>
      </c>
      <c r="M452" s="57">
        <f t="shared" si="226"/>
        <v>10000</v>
      </c>
      <c r="N452" s="57">
        <f t="shared" si="226"/>
        <v>10000</v>
      </c>
      <c r="O452" s="154" t="s">
        <v>187</v>
      </c>
      <c r="P452" s="154" t="s">
        <v>188</v>
      </c>
      <c r="Q452" s="154" t="s">
        <v>48</v>
      </c>
      <c r="R452" s="154">
        <v>114</v>
      </c>
      <c r="S452" s="154">
        <v>113</v>
      </c>
      <c r="T452" s="154">
        <v>114</v>
      </c>
      <c r="U452" s="154">
        <v>111</v>
      </c>
      <c r="V452" s="154">
        <v>111</v>
      </c>
      <c r="W452" s="154">
        <v>111</v>
      </c>
      <c r="X452" s="154">
        <v>111</v>
      </c>
    </row>
    <row r="453" spans="1:24" s="46" customFormat="1" ht="45">
      <c r="A453" s="174"/>
      <c r="B453" s="177"/>
      <c r="C453" s="174"/>
      <c r="D453" s="174"/>
      <c r="E453" s="190"/>
      <c r="F453" s="55" t="s">
        <v>60</v>
      </c>
      <c r="G453" s="56">
        <f t="shared" si="225"/>
        <v>65000</v>
      </c>
      <c r="H453" s="57">
        <f>H456</f>
        <v>0</v>
      </c>
      <c r="I453" s="57">
        <v>25000</v>
      </c>
      <c r="J453" s="57">
        <v>0</v>
      </c>
      <c r="K453" s="57">
        <v>10000</v>
      </c>
      <c r="L453" s="57">
        <v>10000</v>
      </c>
      <c r="M453" s="57">
        <v>10000</v>
      </c>
      <c r="N453" s="57">
        <v>10000</v>
      </c>
      <c r="O453" s="155"/>
      <c r="P453" s="155"/>
      <c r="Q453" s="155"/>
      <c r="R453" s="155"/>
      <c r="S453" s="155"/>
      <c r="T453" s="155"/>
      <c r="U453" s="155"/>
      <c r="V453" s="155"/>
      <c r="W453" s="155"/>
      <c r="X453" s="155"/>
    </row>
    <row r="454" spans="1:24" s="46" customFormat="1" ht="99" customHeight="1">
      <c r="A454" s="175"/>
      <c r="B454" s="178"/>
      <c r="C454" s="175"/>
      <c r="D454" s="175"/>
      <c r="E454" s="191"/>
      <c r="F454" s="58" t="s">
        <v>61</v>
      </c>
      <c r="G454" s="56">
        <f t="shared" si="225"/>
        <v>0</v>
      </c>
      <c r="H454" s="57">
        <f>H457</f>
        <v>0</v>
      </c>
      <c r="I454" s="57">
        <f t="shared" ref="I454:N454" si="227">I457</f>
        <v>0</v>
      </c>
      <c r="J454" s="57">
        <f t="shared" si="227"/>
        <v>0</v>
      </c>
      <c r="K454" s="57">
        <f t="shared" si="227"/>
        <v>0</v>
      </c>
      <c r="L454" s="57">
        <f t="shared" si="227"/>
        <v>0</v>
      </c>
      <c r="M454" s="57">
        <f t="shared" si="227"/>
        <v>0</v>
      </c>
      <c r="N454" s="57">
        <f t="shared" si="227"/>
        <v>0</v>
      </c>
      <c r="O454" s="156"/>
      <c r="P454" s="156"/>
      <c r="Q454" s="156"/>
      <c r="R454" s="156"/>
      <c r="S454" s="156"/>
      <c r="T454" s="156"/>
      <c r="U454" s="156"/>
      <c r="V454" s="156"/>
      <c r="W454" s="156"/>
      <c r="X454" s="156"/>
    </row>
    <row r="455" spans="1:24" s="46" customFormat="1" ht="42.75" customHeight="1">
      <c r="A455" s="158">
        <v>114</v>
      </c>
      <c r="B455" s="176" t="s">
        <v>189</v>
      </c>
      <c r="C455" s="158">
        <v>2020</v>
      </c>
      <c r="D455" s="158">
        <v>2026</v>
      </c>
      <c r="E455" s="189" t="s">
        <v>183</v>
      </c>
      <c r="F455" s="55" t="s">
        <v>49</v>
      </c>
      <c r="G455" s="56">
        <f t="shared" si="225"/>
        <v>1200000</v>
      </c>
      <c r="H455" s="57">
        <f>H456+H457</f>
        <v>0</v>
      </c>
      <c r="I455" s="57">
        <f t="shared" ref="I455:N455" si="228">I456+I457</f>
        <v>240000</v>
      </c>
      <c r="J455" s="57">
        <f t="shared" si="228"/>
        <v>0</v>
      </c>
      <c r="K455" s="57">
        <f t="shared" si="228"/>
        <v>240000</v>
      </c>
      <c r="L455" s="57">
        <f t="shared" si="228"/>
        <v>240000</v>
      </c>
      <c r="M455" s="57">
        <f t="shared" si="228"/>
        <v>240000</v>
      </c>
      <c r="N455" s="57">
        <f t="shared" si="228"/>
        <v>240000</v>
      </c>
      <c r="O455" s="154" t="s">
        <v>186</v>
      </c>
      <c r="P455" s="154" t="s">
        <v>73</v>
      </c>
      <c r="Q455" s="154" t="s">
        <v>48</v>
      </c>
      <c r="R455" s="154">
        <v>100</v>
      </c>
      <c r="S455" s="154">
        <v>100</v>
      </c>
      <c r="T455" s="154">
        <v>100</v>
      </c>
      <c r="U455" s="154">
        <v>100</v>
      </c>
      <c r="V455" s="154">
        <v>100</v>
      </c>
      <c r="W455" s="154">
        <v>100</v>
      </c>
      <c r="X455" s="154">
        <v>100</v>
      </c>
    </row>
    <row r="456" spans="1:24" s="46" customFormat="1" ht="45">
      <c r="A456" s="174"/>
      <c r="B456" s="177"/>
      <c r="C456" s="174"/>
      <c r="D456" s="174"/>
      <c r="E456" s="190"/>
      <c r="F456" s="55" t="s">
        <v>60</v>
      </c>
      <c r="G456" s="56">
        <f t="shared" si="225"/>
        <v>1200000</v>
      </c>
      <c r="H456" s="57">
        <v>0</v>
      </c>
      <c r="I456" s="57">
        <v>240000</v>
      </c>
      <c r="J456" s="57">
        <v>0</v>
      </c>
      <c r="K456" s="57">
        <v>240000</v>
      </c>
      <c r="L456" s="57">
        <v>240000</v>
      </c>
      <c r="M456" s="57">
        <v>240000</v>
      </c>
      <c r="N456" s="57">
        <v>240000</v>
      </c>
      <c r="O456" s="155"/>
      <c r="P456" s="155"/>
      <c r="Q456" s="155"/>
      <c r="R456" s="155"/>
      <c r="S456" s="155"/>
      <c r="T456" s="155"/>
      <c r="U456" s="155"/>
      <c r="V456" s="155"/>
      <c r="W456" s="155"/>
      <c r="X456" s="155"/>
    </row>
    <row r="457" spans="1:24" s="46" customFormat="1" ht="45.75" customHeight="1">
      <c r="A457" s="175"/>
      <c r="B457" s="178"/>
      <c r="C457" s="175"/>
      <c r="D457" s="175"/>
      <c r="E457" s="191"/>
      <c r="F457" s="58" t="s">
        <v>61</v>
      </c>
      <c r="G457" s="56">
        <f t="shared" si="225"/>
        <v>0</v>
      </c>
      <c r="H457" s="56">
        <v>0</v>
      </c>
      <c r="I457" s="56">
        <v>0</v>
      </c>
      <c r="J457" s="56">
        <v>0</v>
      </c>
      <c r="K457" s="56">
        <v>0</v>
      </c>
      <c r="L457" s="56">
        <v>0</v>
      </c>
      <c r="M457" s="56">
        <v>0</v>
      </c>
      <c r="N457" s="56">
        <v>0</v>
      </c>
      <c r="O457" s="156"/>
      <c r="P457" s="156"/>
      <c r="Q457" s="156"/>
      <c r="R457" s="156"/>
      <c r="S457" s="156"/>
      <c r="T457" s="156"/>
      <c r="U457" s="156"/>
      <c r="V457" s="156"/>
      <c r="W457" s="156"/>
      <c r="X457" s="156"/>
    </row>
    <row r="458" spans="1:24" s="46" customFormat="1" ht="70.5" customHeight="1">
      <c r="A458" s="158">
        <v>115</v>
      </c>
      <c r="B458" s="176" t="s">
        <v>185</v>
      </c>
      <c r="C458" s="158">
        <v>2020</v>
      </c>
      <c r="D458" s="158">
        <v>2026</v>
      </c>
      <c r="E458" s="189" t="s">
        <v>183</v>
      </c>
      <c r="F458" s="55" t="s">
        <v>49</v>
      </c>
      <c r="G458" s="56">
        <f t="shared" si="225"/>
        <v>0</v>
      </c>
      <c r="H458" s="57">
        <f>H459+H460</f>
        <v>0</v>
      </c>
      <c r="I458" s="57">
        <f t="shared" ref="I458:N458" si="229">I459+I460</f>
        <v>0</v>
      </c>
      <c r="J458" s="57">
        <f t="shared" si="229"/>
        <v>0</v>
      </c>
      <c r="K458" s="57">
        <f t="shared" si="229"/>
        <v>0</v>
      </c>
      <c r="L458" s="57">
        <f t="shared" si="229"/>
        <v>0</v>
      </c>
      <c r="M458" s="57">
        <f t="shared" si="229"/>
        <v>0</v>
      </c>
      <c r="N458" s="57">
        <f t="shared" si="229"/>
        <v>0</v>
      </c>
      <c r="O458" s="154" t="s">
        <v>265</v>
      </c>
      <c r="P458" s="154" t="s">
        <v>59</v>
      </c>
      <c r="Q458" s="154">
        <f>R458+S458+T458+U458+V458+W458+X458</f>
        <v>70</v>
      </c>
      <c r="R458" s="154">
        <v>10</v>
      </c>
      <c r="S458" s="154">
        <v>10</v>
      </c>
      <c r="T458" s="154">
        <v>10</v>
      </c>
      <c r="U458" s="154">
        <v>10</v>
      </c>
      <c r="V458" s="154">
        <v>10</v>
      </c>
      <c r="W458" s="154">
        <v>10</v>
      </c>
      <c r="X458" s="154">
        <v>10</v>
      </c>
    </row>
    <row r="459" spans="1:24" s="46" customFormat="1" ht="56.25" customHeight="1">
      <c r="A459" s="174"/>
      <c r="B459" s="177"/>
      <c r="C459" s="174"/>
      <c r="D459" s="174"/>
      <c r="E459" s="190"/>
      <c r="F459" s="55" t="s">
        <v>60</v>
      </c>
      <c r="G459" s="56">
        <f t="shared" si="225"/>
        <v>0</v>
      </c>
      <c r="H459" s="57">
        <v>0</v>
      </c>
      <c r="I459" s="57">
        <v>0</v>
      </c>
      <c r="J459" s="57">
        <v>0</v>
      </c>
      <c r="K459" s="57">
        <v>0</v>
      </c>
      <c r="L459" s="57">
        <v>0</v>
      </c>
      <c r="M459" s="57">
        <v>0</v>
      </c>
      <c r="N459" s="57">
        <v>0</v>
      </c>
      <c r="O459" s="155"/>
      <c r="P459" s="155"/>
      <c r="Q459" s="155"/>
      <c r="R459" s="155"/>
      <c r="S459" s="155"/>
      <c r="T459" s="155"/>
      <c r="U459" s="155"/>
      <c r="V459" s="155"/>
      <c r="W459" s="155"/>
      <c r="X459" s="155"/>
    </row>
    <row r="460" spans="1:24" s="46" customFormat="1" ht="40.5" customHeight="1">
      <c r="A460" s="175"/>
      <c r="B460" s="178"/>
      <c r="C460" s="175"/>
      <c r="D460" s="175"/>
      <c r="E460" s="191"/>
      <c r="F460" s="58" t="s">
        <v>61</v>
      </c>
      <c r="G460" s="56">
        <f t="shared" si="225"/>
        <v>0</v>
      </c>
      <c r="H460" s="56">
        <v>0</v>
      </c>
      <c r="I460" s="56">
        <v>0</v>
      </c>
      <c r="J460" s="56">
        <v>0</v>
      </c>
      <c r="K460" s="56">
        <v>0</v>
      </c>
      <c r="L460" s="56">
        <v>0</v>
      </c>
      <c r="M460" s="56">
        <v>0</v>
      </c>
      <c r="N460" s="56">
        <v>0</v>
      </c>
      <c r="O460" s="156"/>
      <c r="P460" s="156"/>
      <c r="Q460" s="156"/>
      <c r="R460" s="156"/>
      <c r="S460" s="156"/>
      <c r="T460" s="156"/>
      <c r="U460" s="156"/>
      <c r="V460" s="156"/>
      <c r="W460" s="156"/>
      <c r="X460" s="156"/>
    </row>
    <row r="461" spans="1:24" s="46" customFormat="1" ht="21.6" customHeight="1">
      <c r="A461" s="154">
        <v>116</v>
      </c>
      <c r="B461" s="180" t="s">
        <v>179</v>
      </c>
      <c r="C461" s="181"/>
      <c r="D461" s="182"/>
      <c r="E461" s="154" t="s">
        <v>48</v>
      </c>
      <c r="F461" s="55" t="s">
        <v>49</v>
      </c>
      <c r="G461" s="56">
        <f t="shared" si="225"/>
        <v>1265000</v>
      </c>
      <c r="H461" s="56">
        <f t="shared" ref="H461:N461" si="230">H462+H463</f>
        <v>0</v>
      </c>
      <c r="I461" s="56">
        <f t="shared" si="230"/>
        <v>265000</v>
      </c>
      <c r="J461" s="56">
        <f t="shared" si="230"/>
        <v>0</v>
      </c>
      <c r="K461" s="56">
        <f t="shared" si="230"/>
        <v>250000</v>
      </c>
      <c r="L461" s="56">
        <f t="shared" si="230"/>
        <v>250000</v>
      </c>
      <c r="M461" s="56">
        <f t="shared" si="230"/>
        <v>250000</v>
      </c>
      <c r="N461" s="56">
        <f t="shared" si="230"/>
        <v>250000</v>
      </c>
      <c r="O461" s="158" t="s">
        <v>48</v>
      </c>
      <c r="P461" s="158" t="s">
        <v>48</v>
      </c>
      <c r="Q461" s="158" t="s">
        <v>48</v>
      </c>
      <c r="R461" s="158" t="s">
        <v>48</v>
      </c>
      <c r="S461" s="158" t="s">
        <v>48</v>
      </c>
      <c r="T461" s="158" t="s">
        <v>48</v>
      </c>
      <c r="U461" s="158" t="s">
        <v>48</v>
      </c>
      <c r="V461" s="158" t="s">
        <v>48</v>
      </c>
      <c r="W461" s="158" t="s">
        <v>48</v>
      </c>
      <c r="X461" s="158" t="s">
        <v>48</v>
      </c>
    </row>
    <row r="462" spans="1:24" s="46" customFormat="1" ht="45">
      <c r="A462" s="155"/>
      <c r="B462" s="183"/>
      <c r="C462" s="184"/>
      <c r="D462" s="185"/>
      <c r="E462" s="155"/>
      <c r="F462" s="55" t="s">
        <v>60</v>
      </c>
      <c r="G462" s="56">
        <f t="shared" si="225"/>
        <v>1265000</v>
      </c>
      <c r="H462" s="59">
        <f>H453+H456+H459</f>
        <v>0</v>
      </c>
      <c r="I462" s="59">
        <f t="shared" ref="I462:N462" si="231">I453+I456+I459</f>
        <v>265000</v>
      </c>
      <c r="J462" s="59">
        <f t="shared" si="231"/>
        <v>0</v>
      </c>
      <c r="K462" s="59">
        <f t="shared" si="231"/>
        <v>250000</v>
      </c>
      <c r="L462" s="59">
        <f t="shared" si="231"/>
        <v>250000</v>
      </c>
      <c r="M462" s="59">
        <f t="shared" si="231"/>
        <v>250000</v>
      </c>
      <c r="N462" s="59">
        <f t="shared" si="231"/>
        <v>250000</v>
      </c>
      <c r="O462" s="159"/>
      <c r="P462" s="159"/>
      <c r="Q462" s="159"/>
      <c r="R462" s="159"/>
      <c r="S462" s="159"/>
      <c r="T462" s="159"/>
      <c r="U462" s="159"/>
      <c r="V462" s="159"/>
      <c r="W462" s="159"/>
      <c r="X462" s="159"/>
    </row>
    <row r="463" spans="1:24" s="46" customFormat="1" ht="33.6" customHeight="1">
      <c r="A463" s="156"/>
      <c r="B463" s="186"/>
      <c r="C463" s="187"/>
      <c r="D463" s="188"/>
      <c r="E463" s="156"/>
      <c r="F463" s="58" t="s">
        <v>61</v>
      </c>
      <c r="G463" s="56">
        <f t="shared" si="225"/>
        <v>0</v>
      </c>
      <c r="H463" s="59">
        <f>H454+H457+H460</f>
        <v>0</v>
      </c>
      <c r="I463" s="59">
        <f t="shared" ref="I463:N463" si="232">I454+I457+I460</f>
        <v>0</v>
      </c>
      <c r="J463" s="59">
        <f t="shared" si="232"/>
        <v>0</v>
      </c>
      <c r="K463" s="59">
        <f t="shared" si="232"/>
        <v>0</v>
      </c>
      <c r="L463" s="59">
        <f t="shared" si="232"/>
        <v>0</v>
      </c>
      <c r="M463" s="59">
        <f t="shared" si="232"/>
        <v>0</v>
      </c>
      <c r="N463" s="59">
        <f t="shared" si="232"/>
        <v>0</v>
      </c>
      <c r="O463" s="160"/>
      <c r="P463" s="160"/>
      <c r="Q463" s="160"/>
      <c r="R463" s="160"/>
      <c r="S463" s="160"/>
      <c r="T463" s="160"/>
      <c r="U463" s="160"/>
      <c r="V463" s="160"/>
      <c r="W463" s="160"/>
      <c r="X463" s="160"/>
    </row>
    <row r="464" spans="1:24" s="46" customFormat="1" ht="24" customHeight="1">
      <c r="A464" s="179">
        <v>117</v>
      </c>
      <c r="B464" s="192" t="s">
        <v>166</v>
      </c>
      <c r="C464" s="192"/>
      <c r="D464" s="192"/>
      <c r="E464" s="192"/>
      <c r="F464" s="48" t="s">
        <v>49</v>
      </c>
      <c r="G464" s="49">
        <f>H464+I464+J464+K464+L464+M464+N464</f>
        <v>1780986320.53</v>
      </c>
      <c r="H464" s="49">
        <f>H465+H466</f>
        <v>268724136.05000001</v>
      </c>
      <c r="I464" s="49">
        <f>I465+I466</f>
        <v>249958108.37</v>
      </c>
      <c r="J464" s="49">
        <f t="shared" ref="J464:N464" si="233">J465+J466</f>
        <v>420919041.88999993</v>
      </c>
      <c r="K464" s="49">
        <f t="shared" si="233"/>
        <v>250237038.34</v>
      </c>
      <c r="L464" s="49">
        <f t="shared" si="233"/>
        <v>268275464.76999998</v>
      </c>
      <c r="M464" s="49">
        <f t="shared" si="233"/>
        <v>166534995.87</v>
      </c>
      <c r="N464" s="49">
        <f t="shared" si="233"/>
        <v>156337535.24000001</v>
      </c>
      <c r="O464" s="164" t="s">
        <v>48</v>
      </c>
      <c r="P464" s="164" t="s">
        <v>48</v>
      </c>
      <c r="Q464" s="164" t="s">
        <v>48</v>
      </c>
      <c r="R464" s="164" t="s">
        <v>48</v>
      </c>
      <c r="S464" s="164" t="s">
        <v>48</v>
      </c>
      <c r="T464" s="164" t="s">
        <v>48</v>
      </c>
      <c r="U464" s="164" t="s">
        <v>48</v>
      </c>
      <c r="V464" s="164" t="s">
        <v>48</v>
      </c>
      <c r="W464" s="164" t="s">
        <v>48</v>
      </c>
      <c r="X464" s="164" t="s">
        <v>48</v>
      </c>
    </row>
    <row r="465" spans="1:24" s="46" customFormat="1" ht="45">
      <c r="A465" s="179"/>
      <c r="B465" s="192"/>
      <c r="C465" s="192"/>
      <c r="D465" s="192"/>
      <c r="E465" s="192"/>
      <c r="F465" s="48" t="s">
        <v>60</v>
      </c>
      <c r="G465" s="49">
        <f t="shared" si="210"/>
        <v>668648506</v>
      </c>
      <c r="H465" s="49">
        <f t="shared" ref="H465:N466" si="234">H48+H104+H154+H177+H374+H397+H419+H448+H462</f>
        <v>93114809.620000005</v>
      </c>
      <c r="I465" s="49">
        <f t="shared" si="234"/>
        <v>93481504.520000011</v>
      </c>
      <c r="J465" s="49">
        <f t="shared" si="234"/>
        <v>105777245.97999997</v>
      </c>
      <c r="K465" s="49">
        <f t="shared" si="234"/>
        <v>102865801.03</v>
      </c>
      <c r="L465" s="49">
        <f t="shared" si="234"/>
        <v>99411870.470000014</v>
      </c>
      <c r="M465" s="49">
        <f t="shared" si="234"/>
        <v>87280387.189999998</v>
      </c>
      <c r="N465" s="49">
        <f t="shared" si="234"/>
        <v>86716887.189999998</v>
      </c>
      <c r="O465" s="165"/>
      <c r="P465" s="165"/>
      <c r="Q465" s="165"/>
      <c r="R465" s="165"/>
      <c r="S465" s="165"/>
      <c r="T465" s="165"/>
      <c r="U465" s="165"/>
      <c r="V465" s="165"/>
      <c r="W465" s="165"/>
      <c r="X465" s="165"/>
    </row>
    <row r="466" spans="1:24" s="46" customFormat="1" ht="37.9" customHeight="1">
      <c r="A466" s="179"/>
      <c r="B466" s="192"/>
      <c r="C466" s="192"/>
      <c r="D466" s="192"/>
      <c r="E466" s="192"/>
      <c r="F466" s="47" t="s">
        <v>61</v>
      </c>
      <c r="G466" s="49">
        <f t="shared" si="210"/>
        <v>1112337814.53</v>
      </c>
      <c r="H466" s="49">
        <f t="shared" si="234"/>
        <v>175609326.43000001</v>
      </c>
      <c r="I466" s="49">
        <f t="shared" si="234"/>
        <v>156476603.84999999</v>
      </c>
      <c r="J466" s="49">
        <f t="shared" si="234"/>
        <v>315141795.90999997</v>
      </c>
      <c r="K466" s="49">
        <f t="shared" si="234"/>
        <v>147371237.31</v>
      </c>
      <c r="L466" s="49">
        <f t="shared" si="234"/>
        <v>168863594.29999998</v>
      </c>
      <c r="M466" s="49">
        <f t="shared" si="234"/>
        <v>79254608.680000007</v>
      </c>
      <c r="N466" s="49">
        <f t="shared" si="234"/>
        <v>69620648.049999997</v>
      </c>
      <c r="O466" s="165"/>
      <c r="P466" s="165"/>
      <c r="Q466" s="165"/>
      <c r="R466" s="165"/>
      <c r="S466" s="165"/>
      <c r="T466" s="165"/>
      <c r="U466" s="165"/>
      <c r="V466" s="165"/>
      <c r="W466" s="165"/>
      <c r="X466" s="165"/>
    </row>
  </sheetData>
  <autoFilter ref="A10:X466"/>
  <mergeCells count="2195">
    <mergeCell ref="A173:A175"/>
    <mergeCell ref="B199:B201"/>
    <mergeCell ref="B214:B216"/>
    <mergeCell ref="R173:R175"/>
    <mergeCell ref="S173:S175"/>
    <mergeCell ref="T173:T175"/>
    <mergeCell ref="U173:U175"/>
    <mergeCell ref="V173:V175"/>
    <mergeCell ref="W173:W175"/>
    <mergeCell ref="X173:X175"/>
    <mergeCell ref="R220:R222"/>
    <mergeCell ref="R223:R225"/>
    <mergeCell ref="S193:S195"/>
    <mergeCell ref="T235:T237"/>
    <mergeCell ref="W164:W166"/>
    <mergeCell ref="X164:X166"/>
    <mergeCell ref="A167:A169"/>
    <mergeCell ref="B167:B169"/>
    <mergeCell ref="C167:C169"/>
    <mergeCell ref="D167:D169"/>
    <mergeCell ref="E167:E169"/>
    <mergeCell ref="O167:O169"/>
    <mergeCell ref="P167:P169"/>
    <mergeCell ref="Q167:Q169"/>
    <mergeCell ref="R167:R169"/>
    <mergeCell ref="S167:S169"/>
    <mergeCell ref="T167:T169"/>
    <mergeCell ref="U167:U169"/>
    <mergeCell ref="V167:V169"/>
    <mergeCell ref="W167:W169"/>
    <mergeCell ref="X167:X169"/>
    <mergeCell ref="O190:O192"/>
    <mergeCell ref="E355:E357"/>
    <mergeCell ref="O355:O357"/>
    <mergeCell ref="P355:P357"/>
    <mergeCell ref="Q355:Q357"/>
    <mergeCell ref="Q340:Q342"/>
    <mergeCell ref="S340:S342"/>
    <mergeCell ref="X334:X336"/>
    <mergeCell ref="D355:D357"/>
    <mergeCell ref="D346:D348"/>
    <mergeCell ref="S232:S234"/>
    <mergeCell ref="R280:R282"/>
    <mergeCell ref="O304:O306"/>
    <mergeCell ref="O292:O294"/>
    <mergeCell ref="E274:E276"/>
    <mergeCell ref="T343:T345"/>
    <mergeCell ref="U271:U273"/>
    <mergeCell ref="S277:S279"/>
    <mergeCell ref="W271:W273"/>
    <mergeCell ref="O280:O282"/>
    <mergeCell ref="O250:O252"/>
    <mergeCell ref="Q235:Q237"/>
    <mergeCell ref="R235:R237"/>
    <mergeCell ref="Q343:Q345"/>
    <mergeCell ref="Q337:Q339"/>
    <mergeCell ref="R313:R315"/>
    <mergeCell ref="R298:R300"/>
    <mergeCell ref="Q292:Q294"/>
    <mergeCell ref="R301:R303"/>
    <mergeCell ref="D316:D318"/>
    <mergeCell ref="Q346:Q348"/>
    <mergeCell ref="P325:P327"/>
    <mergeCell ref="Q322:Q324"/>
    <mergeCell ref="B220:B222"/>
    <mergeCell ref="P244:P246"/>
    <mergeCell ref="B235:B237"/>
    <mergeCell ref="S214:S216"/>
    <mergeCell ref="E214:E216"/>
    <mergeCell ref="E220:E222"/>
    <mergeCell ref="O208:O210"/>
    <mergeCell ref="R217:R219"/>
    <mergeCell ref="Q208:Q210"/>
    <mergeCell ref="E217:E219"/>
    <mergeCell ref="O214:O216"/>
    <mergeCell ref="C226:C228"/>
    <mergeCell ref="C217:C219"/>
    <mergeCell ref="P214:P216"/>
    <mergeCell ref="D217:D219"/>
    <mergeCell ref="C214:C216"/>
    <mergeCell ref="O220:O222"/>
    <mergeCell ref="Q238:Q240"/>
    <mergeCell ref="O232:O234"/>
    <mergeCell ref="O241:O243"/>
    <mergeCell ref="E238:E240"/>
    <mergeCell ref="B229:B231"/>
    <mergeCell ref="C211:C213"/>
    <mergeCell ref="B211:B213"/>
    <mergeCell ref="P223:P225"/>
    <mergeCell ref="R214:R216"/>
    <mergeCell ref="C220:C222"/>
    <mergeCell ref="R226:R228"/>
    <mergeCell ref="P235:P237"/>
    <mergeCell ref="E226:E228"/>
    <mergeCell ref="D226:D228"/>
    <mergeCell ref="X187:X189"/>
    <mergeCell ref="P202:P204"/>
    <mergeCell ref="D361:D363"/>
    <mergeCell ref="E361:E363"/>
    <mergeCell ref="Q223:Q225"/>
    <mergeCell ref="O223:O225"/>
    <mergeCell ref="D220:D222"/>
    <mergeCell ref="P241:P243"/>
    <mergeCell ref="P259:P261"/>
    <mergeCell ref="B193:B195"/>
    <mergeCell ref="S244:S246"/>
    <mergeCell ref="S199:S201"/>
    <mergeCell ref="R208:R210"/>
    <mergeCell ref="R229:R231"/>
    <mergeCell ref="S208:S210"/>
    <mergeCell ref="S205:S207"/>
    <mergeCell ref="Q220:Q222"/>
    <mergeCell ref="Q232:Q234"/>
    <mergeCell ref="S211:S213"/>
    <mergeCell ref="O196:O198"/>
    <mergeCell ref="S223:S225"/>
    <mergeCell ref="S220:S222"/>
    <mergeCell ref="S229:S231"/>
    <mergeCell ref="S217:S219"/>
    <mergeCell ref="P199:P201"/>
    <mergeCell ref="P211:P213"/>
    <mergeCell ref="C199:C201"/>
    <mergeCell ref="Q202:Q204"/>
    <mergeCell ref="R205:R207"/>
    <mergeCell ref="C271:C273"/>
    <mergeCell ref="E190:E192"/>
    <mergeCell ref="Q229:Q231"/>
    <mergeCell ref="R150:R152"/>
    <mergeCell ref="S150:S152"/>
    <mergeCell ref="T313:T315"/>
    <mergeCell ref="B307:B309"/>
    <mergeCell ref="B310:B312"/>
    <mergeCell ref="A184:A186"/>
    <mergeCell ref="A193:A195"/>
    <mergeCell ref="A190:A192"/>
    <mergeCell ref="E337:E339"/>
    <mergeCell ref="C337:C339"/>
    <mergeCell ref="C241:C243"/>
    <mergeCell ref="P313:P315"/>
    <mergeCell ref="Q226:Q228"/>
    <mergeCell ref="S280:S282"/>
    <mergeCell ref="P280:P282"/>
    <mergeCell ref="E277:E279"/>
    <mergeCell ref="B184:B186"/>
    <mergeCell ref="O217:O219"/>
    <mergeCell ref="E205:E207"/>
    <mergeCell ref="Q196:Q198"/>
    <mergeCell ref="Q313:Q315"/>
    <mergeCell ref="E211:E213"/>
    <mergeCell ref="B173:B175"/>
    <mergeCell ref="C173:C175"/>
    <mergeCell ref="D173:D175"/>
    <mergeCell ref="E173:E175"/>
    <mergeCell ref="O173:O175"/>
    <mergeCell ref="P173:P175"/>
    <mergeCell ref="Q173:Q175"/>
    <mergeCell ref="O211:O213"/>
    <mergeCell ref="D235:D237"/>
    <mergeCell ref="E235:E237"/>
    <mergeCell ref="E358:E360"/>
    <mergeCell ref="O358:O360"/>
    <mergeCell ref="E256:E258"/>
    <mergeCell ref="R292:R294"/>
    <mergeCell ref="Q310:Q312"/>
    <mergeCell ref="R310:R312"/>
    <mergeCell ref="R296:R297"/>
    <mergeCell ref="E241:E243"/>
    <mergeCell ref="O325:O327"/>
    <mergeCell ref="R358:R360"/>
    <mergeCell ref="R346:R348"/>
    <mergeCell ref="Q241:Q243"/>
    <mergeCell ref="P271:P273"/>
    <mergeCell ref="P250:P252"/>
    <mergeCell ref="B241:B243"/>
    <mergeCell ref="C316:C318"/>
    <mergeCell ref="P316:P318"/>
    <mergeCell ref="Q316:Q318"/>
    <mergeCell ref="R316:R318"/>
    <mergeCell ref="P283:P285"/>
    <mergeCell ref="P298:P300"/>
    <mergeCell ref="P310:P312"/>
    <mergeCell ref="O298:O300"/>
    <mergeCell ref="C283:C285"/>
    <mergeCell ref="P358:P360"/>
    <mergeCell ref="R349:R351"/>
    <mergeCell ref="E316:E318"/>
    <mergeCell ref="O316:O318"/>
    <mergeCell ref="R286:R288"/>
    <mergeCell ref="B316:B318"/>
    <mergeCell ref="Q250:Q252"/>
    <mergeCell ref="R250:R252"/>
    <mergeCell ref="C361:C363"/>
    <mergeCell ref="A367:A369"/>
    <mergeCell ref="B367:B369"/>
    <mergeCell ref="A361:A363"/>
    <mergeCell ref="B361:B363"/>
    <mergeCell ref="B244:B246"/>
    <mergeCell ref="D280:D282"/>
    <mergeCell ref="O274:O276"/>
    <mergeCell ref="A277:A279"/>
    <mergeCell ref="D364:D366"/>
    <mergeCell ref="D343:D345"/>
    <mergeCell ref="P307:P309"/>
    <mergeCell ref="A340:A342"/>
    <mergeCell ref="B340:B342"/>
    <mergeCell ref="E325:E327"/>
    <mergeCell ref="C331:C333"/>
    <mergeCell ref="A352:A354"/>
    <mergeCell ref="B331:B333"/>
    <mergeCell ref="O310:O312"/>
    <mergeCell ref="D322:D324"/>
    <mergeCell ref="E313:E315"/>
    <mergeCell ref="D307:D309"/>
    <mergeCell ref="A337:A339"/>
    <mergeCell ref="B325:B327"/>
    <mergeCell ref="A346:A348"/>
    <mergeCell ref="B328:B330"/>
    <mergeCell ref="A307:A309"/>
    <mergeCell ref="P361:P363"/>
    <mergeCell ref="P322:P324"/>
    <mergeCell ref="O331:O333"/>
    <mergeCell ref="D277:D279"/>
    <mergeCell ref="P346:P348"/>
    <mergeCell ref="A220:A222"/>
    <mergeCell ref="B280:B282"/>
    <mergeCell ref="A370:A372"/>
    <mergeCell ref="B370:B372"/>
    <mergeCell ref="O334:O336"/>
    <mergeCell ref="P334:P336"/>
    <mergeCell ref="Q334:Q336"/>
    <mergeCell ref="R334:R336"/>
    <mergeCell ref="C340:C342"/>
    <mergeCell ref="D340:D342"/>
    <mergeCell ref="E340:E342"/>
    <mergeCell ref="O340:O342"/>
    <mergeCell ref="P340:P342"/>
    <mergeCell ref="R340:R342"/>
    <mergeCell ref="C355:C357"/>
    <mergeCell ref="E343:E345"/>
    <mergeCell ref="D334:D336"/>
    <mergeCell ref="O349:O351"/>
    <mergeCell ref="P349:P351"/>
    <mergeCell ref="O343:O345"/>
    <mergeCell ref="Q364:Q366"/>
    <mergeCell ref="C358:C360"/>
    <mergeCell ref="E346:E348"/>
    <mergeCell ref="O361:O363"/>
    <mergeCell ref="R352:R354"/>
    <mergeCell ref="R343:R345"/>
    <mergeCell ref="P343:P345"/>
    <mergeCell ref="A343:A345"/>
    <mergeCell ref="O352:O354"/>
    <mergeCell ref="P352:P354"/>
    <mergeCell ref="C349:C351"/>
    <mergeCell ref="B343:B345"/>
    <mergeCell ref="O367:O369"/>
    <mergeCell ref="P367:P369"/>
    <mergeCell ref="P226:P228"/>
    <mergeCell ref="O313:O315"/>
    <mergeCell ref="C292:C294"/>
    <mergeCell ref="A313:A315"/>
    <mergeCell ref="C313:C315"/>
    <mergeCell ref="D313:D315"/>
    <mergeCell ref="O307:O309"/>
    <mergeCell ref="D274:D276"/>
    <mergeCell ref="P292:P294"/>
    <mergeCell ref="O346:O348"/>
    <mergeCell ref="O319:O321"/>
    <mergeCell ref="O296:O297"/>
    <mergeCell ref="P232:P234"/>
    <mergeCell ref="A283:A285"/>
    <mergeCell ref="A319:A321"/>
    <mergeCell ref="A301:A303"/>
    <mergeCell ref="A304:A306"/>
    <mergeCell ref="A331:A333"/>
    <mergeCell ref="C325:C327"/>
    <mergeCell ref="E322:E324"/>
    <mergeCell ref="B352:B354"/>
    <mergeCell ref="C352:C354"/>
    <mergeCell ref="A364:A366"/>
    <mergeCell ref="B364:B366"/>
    <mergeCell ref="A355:A357"/>
    <mergeCell ref="B355:B357"/>
    <mergeCell ref="A358:A360"/>
    <mergeCell ref="B358:B360"/>
    <mergeCell ref="C364:C366"/>
    <mergeCell ref="D337:D339"/>
    <mergeCell ref="P277:P279"/>
    <mergeCell ref="Q280:Q282"/>
    <mergeCell ref="P229:P231"/>
    <mergeCell ref="C280:C282"/>
    <mergeCell ref="E301:E303"/>
    <mergeCell ref="O277:O279"/>
    <mergeCell ref="Q271:Q273"/>
    <mergeCell ref="R232:R234"/>
    <mergeCell ref="E271:E273"/>
    <mergeCell ref="E280:E282"/>
    <mergeCell ref="C265:C267"/>
    <mergeCell ref="R322:R324"/>
    <mergeCell ref="R241:R243"/>
    <mergeCell ref="O283:O285"/>
    <mergeCell ref="O238:O240"/>
    <mergeCell ref="O259:O261"/>
    <mergeCell ref="O235:O237"/>
    <mergeCell ref="R307:R309"/>
    <mergeCell ref="R283:R285"/>
    <mergeCell ref="O271:O273"/>
    <mergeCell ref="O244:O246"/>
    <mergeCell ref="A226:A228"/>
    <mergeCell ref="B274:B276"/>
    <mergeCell ref="C310:C312"/>
    <mergeCell ref="A280:A282"/>
    <mergeCell ref="C304:C306"/>
    <mergeCell ref="C298:C300"/>
    <mergeCell ref="E295:E297"/>
    <mergeCell ref="E304:E306"/>
    <mergeCell ref="C277:C279"/>
    <mergeCell ref="A274:A276"/>
    <mergeCell ref="A271:A273"/>
    <mergeCell ref="C223:C225"/>
    <mergeCell ref="C307:C309"/>
    <mergeCell ref="B301:B303"/>
    <mergeCell ref="E250:E252"/>
    <mergeCell ref="D283:D285"/>
    <mergeCell ref="E283:E285"/>
    <mergeCell ref="B304:B306"/>
    <mergeCell ref="D292:D294"/>
    <mergeCell ref="B265:B267"/>
    <mergeCell ref="D265:D267"/>
    <mergeCell ref="B271:B273"/>
    <mergeCell ref="D259:D261"/>
    <mergeCell ref="A310:A312"/>
    <mergeCell ref="B232:B234"/>
    <mergeCell ref="A265:A267"/>
    <mergeCell ref="A223:A225"/>
    <mergeCell ref="D304:D306"/>
    <mergeCell ref="E298:E300"/>
    <mergeCell ref="E229:E231"/>
    <mergeCell ref="B223:B225"/>
    <mergeCell ref="D238:D240"/>
    <mergeCell ref="B277:B279"/>
    <mergeCell ref="C274:C276"/>
    <mergeCell ref="D271:D273"/>
    <mergeCell ref="E259:E261"/>
    <mergeCell ref="C229:C231"/>
    <mergeCell ref="D229:D231"/>
    <mergeCell ref="E232:E234"/>
    <mergeCell ref="A232:A234"/>
    <mergeCell ref="A286:A288"/>
    <mergeCell ref="B286:B288"/>
    <mergeCell ref="C286:C288"/>
    <mergeCell ref="D286:D288"/>
    <mergeCell ref="E286:E288"/>
    <mergeCell ref="O286:O288"/>
    <mergeCell ref="E331:E333"/>
    <mergeCell ref="D325:D327"/>
    <mergeCell ref="D331:D333"/>
    <mergeCell ref="D298:D300"/>
    <mergeCell ref="C301:C303"/>
    <mergeCell ref="C295:C297"/>
    <mergeCell ref="O322:O324"/>
    <mergeCell ref="E319:E321"/>
    <mergeCell ref="D310:D312"/>
    <mergeCell ref="A244:A246"/>
    <mergeCell ref="A295:A297"/>
    <mergeCell ref="D319:D321"/>
    <mergeCell ref="D232:D234"/>
    <mergeCell ref="A241:A243"/>
    <mergeCell ref="A316:A318"/>
    <mergeCell ref="C322:C324"/>
    <mergeCell ref="A181:A183"/>
    <mergeCell ref="B238:B240"/>
    <mergeCell ref="D199:D201"/>
    <mergeCell ref="E202:E204"/>
    <mergeCell ref="O187:O189"/>
    <mergeCell ref="D187:D189"/>
    <mergeCell ref="A196:A198"/>
    <mergeCell ref="C238:C240"/>
    <mergeCell ref="D241:D243"/>
    <mergeCell ref="O229:O231"/>
    <mergeCell ref="C205:C207"/>
    <mergeCell ref="D205:D207"/>
    <mergeCell ref="C202:C204"/>
    <mergeCell ref="E223:E225"/>
    <mergeCell ref="A235:A237"/>
    <mergeCell ref="C232:C234"/>
    <mergeCell ref="A208:A210"/>
    <mergeCell ref="B205:B207"/>
    <mergeCell ref="A202:A204"/>
    <mergeCell ref="B196:B198"/>
    <mergeCell ref="A199:A201"/>
    <mergeCell ref="B202:B204"/>
    <mergeCell ref="D202:D204"/>
    <mergeCell ref="A205:A207"/>
    <mergeCell ref="O202:O204"/>
    <mergeCell ref="D208:D210"/>
    <mergeCell ref="E193:E195"/>
    <mergeCell ref="A211:A213"/>
    <mergeCell ref="B226:B228"/>
    <mergeCell ref="A229:A231"/>
    <mergeCell ref="A238:A240"/>
    <mergeCell ref="C235:C237"/>
    <mergeCell ref="O337:O339"/>
    <mergeCell ref="B313:B315"/>
    <mergeCell ref="O226:O228"/>
    <mergeCell ref="A325:A327"/>
    <mergeCell ref="A292:A294"/>
    <mergeCell ref="A262:A264"/>
    <mergeCell ref="B262:B264"/>
    <mergeCell ref="A214:A216"/>
    <mergeCell ref="A217:A219"/>
    <mergeCell ref="A328:A330"/>
    <mergeCell ref="P274:P276"/>
    <mergeCell ref="P238:P240"/>
    <mergeCell ref="D214:D216"/>
    <mergeCell ref="Q217:Q219"/>
    <mergeCell ref="P217:P219"/>
    <mergeCell ref="Q296:Q297"/>
    <mergeCell ref="P296:P297"/>
    <mergeCell ref="E292:E294"/>
    <mergeCell ref="P328:P330"/>
    <mergeCell ref="P301:P303"/>
    <mergeCell ref="D295:D297"/>
    <mergeCell ref="P304:P306"/>
    <mergeCell ref="Q325:Q327"/>
    <mergeCell ref="Q277:Q279"/>
    <mergeCell ref="Q274:Q276"/>
    <mergeCell ref="E334:E336"/>
    <mergeCell ref="P337:P339"/>
    <mergeCell ref="C256:C258"/>
    <mergeCell ref="D256:D258"/>
    <mergeCell ref="O328:O330"/>
    <mergeCell ref="A334:A336"/>
    <mergeCell ref="B334:B336"/>
    <mergeCell ref="R193:R195"/>
    <mergeCell ref="R181:R183"/>
    <mergeCell ref="R202:R204"/>
    <mergeCell ref="R190:R192"/>
    <mergeCell ref="R196:R198"/>
    <mergeCell ref="Q199:Q201"/>
    <mergeCell ref="P196:P198"/>
    <mergeCell ref="P193:P195"/>
    <mergeCell ref="Q193:Q195"/>
    <mergeCell ref="P205:P207"/>
    <mergeCell ref="C184:C186"/>
    <mergeCell ref="Q214:Q216"/>
    <mergeCell ref="P208:P210"/>
    <mergeCell ref="D211:D213"/>
    <mergeCell ref="O184:O186"/>
    <mergeCell ref="R184:R186"/>
    <mergeCell ref="P184:P186"/>
    <mergeCell ref="C208:C210"/>
    <mergeCell ref="R211:R213"/>
    <mergeCell ref="Q205:Q207"/>
    <mergeCell ref="Q153:Q155"/>
    <mergeCell ref="B179:E179"/>
    <mergeCell ref="C161:C163"/>
    <mergeCell ref="B158:B160"/>
    <mergeCell ref="R187:R189"/>
    <mergeCell ref="R158:R160"/>
    <mergeCell ref="R153:R155"/>
    <mergeCell ref="R199:R201"/>
    <mergeCell ref="Q190:Q192"/>
    <mergeCell ref="B217:B219"/>
    <mergeCell ref="P220:P222"/>
    <mergeCell ref="Q147:Q149"/>
    <mergeCell ref="E147:E149"/>
    <mergeCell ref="C181:C183"/>
    <mergeCell ref="O158:O160"/>
    <mergeCell ref="E153:E155"/>
    <mergeCell ref="Q187:Q189"/>
    <mergeCell ref="Q184:Q186"/>
    <mergeCell ref="E187:E189"/>
    <mergeCell ref="R176:R178"/>
    <mergeCell ref="D158:D160"/>
    <mergeCell ref="O176:O178"/>
    <mergeCell ref="E161:E163"/>
    <mergeCell ref="D196:D198"/>
    <mergeCell ref="O205:O207"/>
    <mergeCell ref="C193:C195"/>
    <mergeCell ref="O199:O201"/>
    <mergeCell ref="E196:E198"/>
    <mergeCell ref="O193:O195"/>
    <mergeCell ref="D193:D195"/>
    <mergeCell ref="P187:P189"/>
    <mergeCell ref="C190:C192"/>
    <mergeCell ref="B156:E156"/>
    <mergeCell ref="E181:E183"/>
    <mergeCell ref="Q181:Q183"/>
    <mergeCell ref="D181:D183"/>
    <mergeCell ref="B181:B183"/>
    <mergeCell ref="D190:D192"/>
    <mergeCell ref="B190:B192"/>
    <mergeCell ref="Q176:Q178"/>
    <mergeCell ref="Q161:Q163"/>
    <mergeCell ref="P161:P163"/>
    <mergeCell ref="P176:P178"/>
    <mergeCell ref="P158:P160"/>
    <mergeCell ref="B208:B210"/>
    <mergeCell ref="C196:C198"/>
    <mergeCell ref="E208:E210"/>
    <mergeCell ref="E176:E178"/>
    <mergeCell ref="O161:O163"/>
    <mergeCell ref="P190:P192"/>
    <mergeCell ref="E158:E160"/>
    <mergeCell ref="E199:E201"/>
    <mergeCell ref="B164:B166"/>
    <mergeCell ref="A176:A178"/>
    <mergeCell ref="O153:O155"/>
    <mergeCell ref="C187:C189"/>
    <mergeCell ref="E138:E140"/>
    <mergeCell ref="C144:C146"/>
    <mergeCell ref="O141:O143"/>
    <mergeCell ref="C147:C149"/>
    <mergeCell ref="D147:D149"/>
    <mergeCell ref="C164:C166"/>
    <mergeCell ref="D164:D166"/>
    <mergeCell ref="E164:E166"/>
    <mergeCell ref="O164:O166"/>
    <mergeCell ref="B170:B172"/>
    <mergeCell ref="C170:C172"/>
    <mergeCell ref="D170:D172"/>
    <mergeCell ref="E170:E172"/>
    <mergeCell ref="B150:B152"/>
    <mergeCell ref="C150:C152"/>
    <mergeCell ref="E141:E143"/>
    <mergeCell ref="C141:C143"/>
    <mergeCell ref="E144:E146"/>
    <mergeCell ref="A144:A146"/>
    <mergeCell ref="B144:B146"/>
    <mergeCell ref="A187:A189"/>
    <mergeCell ref="B187:B189"/>
    <mergeCell ref="B176:D178"/>
    <mergeCell ref="D150:D152"/>
    <mergeCell ref="C158:C160"/>
    <mergeCell ref="B161:B163"/>
    <mergeCell ref="O181:O183"/>
    <mergeCell ref="B153:D155"/>
    <mergeCell ref="D184:D186"/>
    <mergeCell ref="R135:R137"/>
    <mergeCell ref="P164:P166"/>
    <mergeCell ref="Q164:Q166"/>
    <mergeCell ref="R164:R166"/>
    <mergeCell ref="O170:O172"/>
    <mergeCell ref="P170:P172"/>
    <mergeCell ref="O135:O137"/>
    <mergeCell ref="E135:E137"/>
    <mergeCell ref="A164:A166"/>
    <mergeCell ref="A170:A172"/>
    <mergeCell ref="P141:P143"/>
    <mergeCell ref="O150:O152"/>
    <mergeCell ref="P132:P134"/>
    <mergeCell ref="A132:A134"/>
    <mergeCell ref="C135:C137"/>
    <mergeCell ref="D161:D163"/>
    <mergeCell ref="D144:D146"/>
    <mergeCell ref="Q144:Q146"/>
    <mergeCell ref="P144:P146"/>
    <mergeCell ref="B141:B143"/>
    <mergeCell ref="R170:R172"/>
    <mergeCell ref="A161:A163"/>
    <mergeCell ref="R144:R146"/>
    <mergeCell ref="R132:R134"/>
    <mergeCell ref="R141:R143"/>
    <mergeCell ref="O132:O134"/>
    <mergeCell ref="B135:B137"/>
    <mergeCell ref="B147:B149"/>
    <mergeCell ref="D132:D134"/>
    <mergeCell ref="B132:B134"/>
    <mergeCell ref="Q150:Q152"/>
    <mergeCell ref="Q170:Q172"/>
    <mergeCell ref="A147:A149"/>
    <mergeCell ref="A126:A128"/>
    <mergeCell ref="A153:A155"/>
    <mergeCell ref="A138:A140"/>
    <mergeCell ref="D135:D137"/>
    <mergeCell ref="A158:A160"/>
    <mergeCell ref="B123:B125"/>
    <mergeCell ref="A141:A143"/>
    <mergeCell ref="C132:C134"/>
    <mergeCell ref="B138:B140"/>
    <mergeCell ref="R147:R149"/>
    <mergeCell ref="A108:A110"/>
    <mergeCell ref="P108:P110"/>
    <mergeCell ref="O108:O110"/>
    <mergeCell ref="C108:C110"/>
    <mergeCell ref="B108:B110"/>
    <mergeCell ref="E108:E110"/>
    <mergeCell ref="A111:A113"/>
    <mergeCell ref="A114:A116"/>
    <mergeCell ref="A135:A137"/>
    <mergeCell ref="A150:A152"/>
    <mergeCell ref="Q117:Q119"/>
    <mergeCell ref="C114:C116"/>
    <mergeCell ref="D111:D113"/>
    <mergeCell ref="P114:P116"/>
    <mergeCell ref="E126:E128"/>
    <mergeCell ref="O111:O113"/>
    <mergeCell ref="O114:O116"/>
    <mergeCell ref="P135:P137"/>
    <mergeCell ref="Q141:Q143"/>
    <mergeCell ref="B114:B116"/>
    <mergeCell ref="R138:R140"/>
    <mergeCell ref="B111:B113"/>
    <mergeCell ref="C111:C113"/>
    <mergeCell ref="E114:E116"/>
    <mergeCell ref="C117:C119"/>
    <mergeCell ref="P120:P122"/>
    <mergeCell ref="O117:O119"/>
    <mergeCell ref="D114:D116"/>
    <mergeCell ref="D117:D119"/>
    <mergeCell ref="B120:B122"/>
    <mergeCell ref="O120:O122"/>
    <mergeCell ref="Q126:Q128"/>
    <mergeCell ref="C120:C122"/>
    <mergeCell ref="C123:C125"/>
    <mergeCell ref="P126:P128"/>
    <mergeCell ref="A123:A125"/>
    <mergeCell ref="A120:A122"/>
    <mergeCell ref="E117:E119"/>
    <mergeCell ref="A129:A131"/>
    <mergeCell ref="B129:B131"/>
    <mergeCell ref="B126:B128"/>
    <mergeCell ref="B117:B119"/>
    <mergeCell ref="A117:A119"/>
    <mergeCell ref="P147:P149"/>
    <mergeCell ref="D129:D131"/>
    <mergeCell ref="P150:P152"/>
    <mergeCell ref="D126:D128"/>
    <mergeCell ref="C126:C128"/>
    <mergeCell ref="E120:E122"/>
    <mergeCell ref="D120:D122"/>
    <mergeCell ref="D123:D125"/>
    <mergeCell ref="Q135:Q137"/>
    <mergeCell ref="C138:C140"/>
    <mergeCell ref="O138:O140"/>
    <mergeCell ref="D141:D143"/>
    <mergeCell ref="O144:O146"/>
    <mergeCell ref="O147:O149"/>
    <mergeCell ref="O123:O125"/>
    <mergeCell ref="E123:E125"/>
    <mergeCell ref="E150:E152"/>
    <mergeCell ref="D138:D140"/>
    <mergeCell ref="Q132:Q134"/>
    <mergeCell ref="Q123:Q125"/>
    <mergeCell ref="E129:E131"/>
    <mergeCell ref="C129:C131"/>
    <mergeCell ref="P129:P131"/>
    <mergeCell ref="O129:O131"/>
    <mergeCell ref="Q129:Q131"/>
    <mergeCell ref="P138:P140"/>
    <mergeCell ref="O126:O128"/>
    <mergeCell ref="Q73:Q75"/>
    <mergeCell ref="Q79:Q81"/>
    <mergeCell ref="S73:S75"/>
    <mergeCell ref="Q76:Q78"/>
    <mergeCell ref="R76:R78"/>
    <mergeCell ref="P76:P78"/>
    <mergeCell ref="S79:S81"/>
    <mergeCell ref="S85:S87"/>
    <mergeCell ref="P85:P87"/>
    <mergeCell ref="P79:P81"/>
    <mergeCell ref="R85:R87"/>
    <mergeCell ref="R79:R81"/>
    <mergeCell ref="P82:P84"/>
    <mergeCell ref="P123:P125"/>
    <mergeCell ref="S91:S93"/>
    <mergeCell ref="P94:P96"/>
    <mergeCell ref="Q94:Q96"/>
    <mergeCell ref="P111:P113"/>
    <mergeCell ref="S108:S110"/>
    <mergeCell ref="R108:R110"/>
    <mergeCell ref="S117:S119"/>
    <mergeCell ref="S120:S122"/>
    <mergeCell ref="R111:R113"/>
    <mergeCell ref="P117:P119"/>
    <mergeCell ref="Q111:Q113"/>
    <mergeCell ref="R117:R119"/>
    <mergeCell ref="S94:S96"/>
    <mergeCell ref="S111:S113"/>
    <mergeCell ref="S123:S125"/>
    <mergeCell ref="R114:R116"/>
    <mergeCell ref="Q114:Q116"/>
    <mergeCell ref="Q120:Q122"/>
    <mergeCell ref="A103:A105"/>
    <mergeCell ref="B103:B105"/>
    <mergeCell ref="A97:A99"/>
    <mergeCell ref="E111:E113"/>
    <mergeCell ref="B97:B99"/>
    <mergeCell ref="C97:C99"/>
    <mergeCell ref="D94:D96"/>
    <mergeCell ref="C94:C96"/>
    <mergeCell ref="O103:O105"/>
    <mergeCell ref="D103:D105"/>
    <mergeCell ref="E103:E105"/>
    <mergeCell ref="S103:S105"/>
    <mergeCell ref="C85:C87"/>
    <mergeCell ref="S88:S90"/>
    <mergeCell ref="O91:O93"/>
    <mergeCell ref="A100:A102"/>
    <mergeCell ref="B100:B102"/>
    <mergeCell ref="C100:C102"/>
    <mergeCell ref="D100:D102"/>
    <mergeCell ref="P100:P102"/>
    <mergeCell ref="Q100:Q102"/>
    <mergeCell ref="Q108:Q110"/>
    <mergeCell ref="Q103:Q105"/>
    <mergeCell ref="P103:P105"/>
    <mergeCell ref="R103:R105"/>
    <mergeCell ref="Q97:Q99"/>
    <mergeCell ref="R97:R99"/>
    <mergeCell ref="P97:P99"/>
    <mergeCell ref="C103:C105"/>
    <mergeCell ref="D108:D110"/>
    <mergeCell ref="B106:D106"/>
    <mergeCell ref="E94:E96"/>
    <mergeCell ref="D97:D99"/>
    <mergeCell ref="B82:B84"/>
    <mergeCell ref="Q88:Q90"/>
    <mergeCell ref="B88:B90"/>
    <mergeCell ref="A85:A87"/>
    <mergeCell ref="A88:A90"/>
    <mergeCell ref="C88:C90"/>
    <mergeCell ref="O88:O90"/>
    <mergeCell ref="A91:A93"/>
    <mergeCell ref="Q82:Q84"/>
    <mergeCell ref="C82:C84"/>
    <mergeCell ref="E82:E84"/>
    <mergeCell ref="B85:B87"/>
    <mergeCell ref="O85:O87"/>
    <mergeCell ref="D85:D87"/>
    <mergeCell ref="D88:D90"/>
    <mergeCell ref="D82:D84"/>
    <mergeCell ref="E85:E87"/>
    <mergeCell ref="Q85:Q87"/>
    <mergeCell ref="D91:D93"/>
    <mergeCell ref="B91:B93"/>
    <mergeCell ref="C91:C93"/>
    <mergeCell ref="O82:O84"/>
    <mergeCell ref="E88:E90"/>
    <mergeCell ref="P88:P90"/>
    <mergeCell ref="Q91:Q93"/>
    <mergeCell ref="E91:E93"/>
    <mergeCell ref="P91:P93"/>
    <mergeCell ref="O94:O96"/>
    <mergeCell ref="A94:A96"/>
    <mergeCell ref="B94:B96"/>
    <mergeCell ref="O97:O99"/>
    <mergeCell ref="D70:D72"/>
    <mergeCell ref="B52:B54"/>
    <mergeCell ref="A58:A60"/>
    <mergeCell ref="S82:S84"/>
    <mergeCell ref="A64:A66"/>
    <mergeCell ref="R73:R75"/>
    <mergeCell ref="P73:P75"/>
    <mergeCell ref="S76:S78"/>
    <mergeCell ref="C76:C78"/>
    <mergeCell ref="B73:B75"/>
    <mergeCell ref="B70:B72"/>
    <mergeCell ref="E76:E78"/>
    <mergeCell ref="C73:C75"/>
    <mergeCell ref="E73:E75"/>
    <mergeCell ref="E79:E81"/>
    <mergeCell ref="P67:P69"/>
    <mergeCell ref="E70:E72"/>
    <mergeCell ref="P70:P72"/>
    <mergeCell ref="O73:O75"/>
    <mergeCell ref="E67:E69"/>
    <mergeCell ref="O67:O69"/>
    <mergeCell ref="Q70:Q72"/>
    <mergeCell ref="O79:O81"/>
    <mergeCell ref="A76:A78"/>
    <mergeCell ref="B76:B78"/>
    <mergeCell ref="O76:O78"/>
    <mergeCell ref="D79:D81"/>
    <mergeCell ref="A79:A81"/>
    <mergeCell ref="B79:B81"/>
    <mergeCell ref="C79:C81"/>
    <mergeCell ref="D76:D78"/>
    <mergeCell ref="A82:A84"/>
    <mergeCell ref="A73:A75"/>
    <mergeCell ref="B67:B69"/>
    <mergeCell ref="B61:B63"/>
    <mergeCell ref="A70:A72"/>
    <mergeCell ref="A61:A63"/>
    <mergeCell ref="O58:O60"/>
    <mergeCell ref="D52:D54"/>
    <mergeCell ref="O55:O57"/>
    <mergeCell ref="E55:E57"/>
    <mergeCell ref="E61:E63"/>
    <mergeCell ref="P58:P60"/>
    <mergeCell ref="R70:R72"/>
    <mergeCell ref="P61:P63"/>
    <mergeCell ref="O64:O66"/>
    <mergeCell ref="O61:O63"/>
    <mergeCell ref="O70:O72"/>
    <mergeCell ref="D73:D75"/>
    <mergeCell ref="D64:D66"/>
    <mergeCell ref="D67:D69"/>
    <mergeCell ref="R61:R63"/>
    <mergeCell ref="R55:R57"/>
    <mergeCell ref="D61:D63"/>
    <mergeCell ref="Q61:Q63"/>
    <mergeCell ref="R67:R69"/>
    <mergeCell ref="Q64:Q66"/>
    <mergeCell ref="R64:R66"/>
    <mergeCell ref="C64:C66"/>
    <mergeCell ref="C67:C69"/>
    <mergeCell ref="C70:C72"/>
    <mergeCell ref="A55:A57"/>
    <mergeCell ref="B64:B66"/>
    <mergeCell ref="E64:E66"/>
    <mergeCell ref="C58:C60"/>
    <mergeCell ref="D38:D40"/>
    <mergeCell ref="P47:P49"/>
    <mergeCell ref="C38:C40"/>
    <mergeCell ref="O38:O40"/>
    <mergeCell ref="O47:O49"/>
    <mergeCell ref="P55:P57"/>
    <mergeCell ref="Q67:Q69"/>
    <mergeCell ref="A47:A49"/>
    <mergeCell ref="B55:B57"/>
    <mergeCell ref="B50:E50"/>
    <mergeCell ref="D58:D60"/>
    <mergeCell ref="C52:C54"/>
    <mergeCell ref="E58:E60"/>
    <mergeCell ref="D55:D57"/>
    <mergeCell ref="B58:B60"/>
    <mergeCell ref="E52:E54"/>
    <mergeCell ref="P64:P66"/>
    <mergeCell ref="Q58:Q60"/>
    <mergeCell ref="A67:A69"/>
    <mergeCell ref="C61:C63"/>
    <mergeCell ref="O52:O54"/>
    <mergeCell ref="P52:P54"/>
    <mergeCell ref="P38:P40"/>
    <mergeCell ref="A44:A46"/>
    <mergeCell ref="P44:P46"/>
    <mergeCell ref="Q44:Q46"/>
    <mergeCell ref="A41:A43"/>
    <mergeCell ref="B41:B43"/>
    <mergeCell ref="C41:C43"/>
    <mergeCell ref="D41:D43"/>
    <mergeCell ref="P41:P43"/>
    <mergeCell ref="C55:C57"/>
    <mergeCell ref="E35:E37"/>
    <mergeCell ref="E32:E34"/>
    <mergeCell ref="E38:E40"/>
    <mergeCell ref="B47:E49"/>
    <mergeCell ref="B35:B37"/>
    <mergeCell ref="B23:B25"/>
    <mergeCell ref="B44:B46"/>
    <mergeCell ref="C44:C46"/>
    <mergeCell ref="D44:D46"/>
    <mergeCell ref="E44:E46"/>
    <mergeCell ref="O44:O46"/>
    <mergeCell ref="E41:E43"/>
    <mergeCell ref="O41:O43"/>
    <mergeCell ref="C23:C25"/>
    <mergeCell ref="C26:C28"/>
    <mergeCell ref="A52:A54"/>
    <mergeCell ref="D23:D25"/>
    <mergeCell ref="O29:O31"/>
    <mergeCell ref="D29:D31"/>
    <mergeCell ref="A32:A34"/>
    <mergeCell ref="A38:A40"/>
    <mergeCell ref="A35:A37"/>
    <mergeCell ref="B20:B22"/>
    <mergeCell ref="A29:A31"/>
    <mergeCell ref="A20:A22"/>
    <mergeCell ref="A26:A28"/>
    <mergeCell ref="A23:A25"/>
    <mergeCell ref="B32:B34"/>
    <mergeCell ref="B29:B31"/>
    <mergeCell ref="P35:P37"/>
    <mergeCell ref="O26:O28"/>
    <mergeCell ref="P26:P28"/>
    <mergeCell ref="B17:B19"/>
    <mergeCell ref="D32:D34"/>
    <mergeCell ref="D20:D22"/>
    <mergeCell ref="C20:C22"/>
    <mergeCell ref="B38:B40"/>
    <mergeCell ref="B26:B28"/>
    <mergeCell ref="C35:C37"/>
    <mergeCell ref="D35:D37"/>
    <mergeCell ref="C32:C34"/>
    <mergeCell ref="D17:D19"/>
    <mergeCell ref="O35:O37"/>
    <mergeCell ref="O32:O34"/>
    <mergeCell ref="P32:P34"/>
    <mergeCell ref="A5:A9"/>
    <mergeCell ref="B5:B9"/>
    <mergeCell ref="C5:D5"/>
    <mergeCell ref="C6:C9"/>
    <mergeCell ref="D6:D9"/>
    <mergeCell ref="W20:W22"/>
    <mergeCell ref="V14:V16"/>
    <mergeCell ref="Q23:Q25"/>
    <mergeCell ref="C29:C31"/>
    <mergeCell ref="E5:E9"/>
    <mergeCell ref="O14:O16"/>
    <mergeCell ref="F5:N5"/>
    <mergeCell ref="O5:X5"/>
    <mergeCell ref="Q6:X6"/>
    <mergeCell ref="X14:X16"/>
    <mergeCell ref="Q17:Q19"/>
    <mergeCell ref="O20:O22"/>
    <mergeCell ref="A14:A16"/>
    <mergeCell ref="A17:A19"/>
    <mergeCell ref="E26:E28"/>
    <mergeCell ref="E23:E25"/>
    <mergeCell ref="E17:E19"/>
    <mergeCell ref="E20:E22"/>
    <mergeCell ref="B14:B16"/>
    <mergeCell ref="C14:C16"/>
    <mergeCell ref="D14:D16"/>
    <mergeCell ref="C17:C19"/>
    <mergeCell ref="S29:S31"/>
    <mergeCell ref="T26:T28"/>
    <mergeCell ref="P20:P22"/>
    <mergeCell ref="D26:D28"/>
    <mergeCell ref="E29:E31"/>
    <mergeCell ref="R14:R16"/>
    <mergeCell ref="O6:O9"/>
    <mergeCell ref="G8:G9"/>
    <mergeCell ref="X29:X31"/>
    <mergeCell ref="W29:W31"/>
    <mergeCell ref="V29:V31"/>
    <mergeCell ref="T29:T31"/>
    <mergeCell ref="X20:X22"/>
    <mergeCell ref="P17:P19"/>
    <mergeCell ref="P29:P31"/>
    <mergeCell ref="F6:F9"/>
    <mergeCell ref="X23:X25"/>
    <mergeCell ref="U17:U19"/>
    <mergeCell ref="V17:V19"/>
    <mergeCell ref="V20:V22"/>
    <mergeCell ref="V23:V25"/>
    <mergeCell ref="H8:N8"/>
    <mergeCell ref="R20:R22"/>
    <mergeCell ref="S20:S22"/>
    <mergeCell ref="G6:N6"/>
    <mergeCell ref="Q14:Q16"/>
    <mergeCell ref="P6:P9"/>
    <mergeCell ref="O17:O19"/>
    <mergeCell ref="T20:T22"/>
    <mergeCell ref="W17:W19"/>
    <mergeCell ref="R29:R31"/>
    <mergeCell ref="Q29:Q31"/>
    <mergeCell ref="Q26:Q28"/>
    <mergeCell ref="R26:R28"/>
    <mergeCell ref="S26:S28"/>
    <mergeCell ref="W23:W25"/>
    <mergeCell ref="U26:U28"/>
    <mergeCell ref="Q32:Q34"/>
    <mergeCell ref="Q35:Q37"/>
    <mergeCell ref="Q38:Q40"/>
    <mergeCell ref="Q47:Q49"/>
    <mergeCell ref="Q52:Q54"/>
    <mergeCell ref="R52:R54"/>
    <mergeCell ref="Q55:Q57"/>
    <mergeCell ref="S55:S57"/>
    <mergeCell ref="S61:S63"/>
    <mergeCell ref="T55:T57"/>
    <mergeCell ref="T52:T54"/>
    <mergeCell ref="X58:X60"/>
    <mergeCell ref="W58:W60"/>
    <mergeCell ref="V35:V37"/>
    <mergeCell ref="W35:W37"/>
    <mergeCell ref="X55:X57"/>
    <mergeCell ref="X52:X54"/>
    <mergeCell ref="U32:U34"/>
    <mergeCell ref="W47:W49"/>
    <mergeCell ref="U55:U57"/>
    <mergeCell ref="T32:T34"/>
    <mergeCell ref="T35:T37"/>
    <mergeCell ref="Q41:Q43"/>
    <mergeCell ref="V32:V34"/>
    <mergeCell ref="W32:W34"/>
    <mergeCell ref="W52:W54"/>
    <mergeCell ref="U47:U49"/>
    <mergeCell ref="V47:V49"/>
    <mergeCell ref="U41:U43"/>
    <mergeCell ref="T61:T63"/>
    <mergeCell ref="V61:V63"/>
    <mergeCell ref="U61:U63"/>
    <mergeCell ref="S44:S46"/>
    <mergeCell ref="W64:W66"/>
    <mergeCell ref="V67:V69"/>
    <mergeCell ref="X44:X46"/>
    <mergeCell ref="W41:W43"/>
    <mergeCell ref="X41:X43"/>
    <mergeCell ref="S58:S60"/>
    <mergeCell ref="R32:R34"/>
    <mergeCell ref="R35:R37"/>
    <mergeCell ref="R41:R43"/>
    <mergeCell ref="S41:S43"/>
    <mergeCell ref="T41:T43"/>
    <mergeCell ref="W44:W46"/>
    <mergeCell ref="W55:W57"/>
    <mergeCell ref="T64:T66"/>
    <mergeCell ref="U64:U66"/>
    <mergeCell ref="T38:T40"/>
    <mergeCell ref="X61:X63"/>
    <mergeCell ref="U58:U60"/>
    <mergeCell ref="X35:X37"/>
    <mergeCell ref="W38:W40"/>
    <mergeCell ref="W61:W63"/>
    <mergeCell ref="S67:S69"/>
    <mergeCell ref="V41:V43"/>
    <mergeCell ref="S32:S34"/>
    <mergeCell ref="T67:T69"/>
    <mergeCell ref="T44:T46"/>
    <mergeCell ref="U44:U46"/>
    <mergeCell ref="V44:V46"/>
    <mergeCell ref="U67:U69"/>
    <mergeCell ref="A3:X3"/>
    <mergeCell ref="O23:O25"/>
    <mergeCell ref="B12:D12"/>
    <mergeCell ref="E14:E16"/>
    <mergeCell ref="P14:P16"/>
    <mergeCell ref="P23:P25"/>
    <mergeCell ref="T14:T16"/>
    <mergeCell ref="U14:U16"/>
    <mergeCell ref="X17:X19"/>
    <mergeCell ref="S14:S16"/>
    <mergeCell ref="W85:W87"/>
    <mergeCell ref="W82:W84"/>
    <mergeCell ref="V55:V57"/>
    <mergeCell ref="V58:V60"/>
    <mergeCell ref="W88:W90"/>
    <mergeCell ref="U82:U84"/>
    <mergeCell ref="S47:S49"/>
    <mergeCell ref="S38:S40"/>
    <mergeCell ref="T47:T49"/>
    <mergeCell ref="S70:S72"/>
    <mergeCell ref="X76:X78"/>
    <mergeCell ref="R38:R40"/>
    <mergeCell ref="T70:T72"/>
    <mergeCell ref="T58:T60"/>
    <mergeCell ref="T23:T25"/>
    <mergeCell ref="U23:U25"/>
    <mergeCell ref="R23:R25"/>
    <mergeCell ref="T17:T19"/>
    <mergeCell ref="S23:S25"/>
    <mergeCell ref="X26:X28"/>
    <mergeCell ref="U29:U31"/>
    <mergeCell ref="W26:W28"/>
    <mergeCell ref="U141:U143"/>
    <mergeCell ref="V126:V128"/>
    <mergeCell ref="V117:V119"/>
    <mergeCell ref="V123:V125"/>
    <mergeCell ref="U117:U119"/>
    <mergeCell ref="T141:T143"/>
    <mergeCell ref="U135:U137"/>
    <mergeCell ref="U138:U140"/>
    <mergeCell ref="V129:V131"/>
    <mergeCell ref="U129:U131"/>
    <mergeCell ref="S129:S131"/>
    <mergeCell ref="U94:U96"/>
    <mergeCell ref="V94:V96"/>
    <mergeCell ref="T114:T116"/>
    <mergeCell ref="S135:S137"/>
    <mergeCell ref="T126:T128"/>
    <mergeCell ref="T123:T125"/>
    <mergeCell ref="T117:T119"/>
    <mergeCell ref="T120:T122"/>
    <mergeCell ref="T108:T110"/>
    <mergeCell ref="U114:U116"/>
    <mergeCell ref="U120:U122"/>
    <mergeCell ref="U126:U128"/>
    <mergeCell ref="U111:U113"/>
    <mergeCell ref="S114:S116"/>
    <mergeCell ref="T103:T105"/>
    <mergeCell ref="U103:U105"/>
    <mergeCell ref="V97:V99"/>
    <mergeCell ref="Q8:Q9"/>
    <mergeCell ref="R8:X8"/>
    <mergeCell ref="S17:S19"/>
    <mergeCell ref="Q20:Q22"/>
    <mergeCell ref="W14:W16"/>
    <mergeCell ref="R17:R19"/>
    <mergeCell ref="W91:W93"/>
    <mergeCell ref="T79:T81"/>
    <mergeCell ref="T85:T87"/>
    <mergeCell ref="U73:U75"/>
    <mergeCell ref="U76:U78"/>
    <mergeCell ref="U70:U72"/>
    <mergeCell ref="T76:T78"/>
    <mergeCell ref="T82:T84"/>
    <mergeCell ref="U85:U87"/>
    <mergeCell ref="V108:V110"/>
    <mergeCell ref="U20:U22"/>
    <mergeCell ref="V73:V75"/>
    <mergeCell ref="U52:U54"/>
    <mergeCell ref="R47:R49"/>
    <mergeCell ref="R58:R60"/>
    <mergeCell ref="V26:V28"/>
    <mergeCell ref="V52:V54"/>
    <mergeCell ref="X38:X40"/>
    <mergeCell ref="U35:U37"/>
    <mergeCell ref="S35:S37"/>
    <mergeCell ref="S52:S54"/>
    <mergeCell ref="V38:V40"/>
    <mergeCell ref="U38:U40"/>
    <mergeCell ref="X47:X49"/>
    <mergeCell ref="X32:X34"/>
    <mergeCell ref="R44:R46"/>
    <mergeCell ref="U88:U90"/>
    <mergeCell ref="W79:W81"/>
    <mergeCell ref="S64:S66"/>
    <mergeCell ref="V141:V143"/>
    <mergeCell ref="T138:T140"/>
    <mergeCell ref="S141:S143"/>
    <mergeCell ref="T135:T137"/>
    <mergeCell ref="W141:W143"/>
    <mergeCell ref="W144:W146"/>
    <mergeCell ref="V132:V134"/>
    <mergeCell ref="V138:V140"/>
    <mergeCell ref="U132:U134"/>
    <mergeCell ref="U123:U125"/>
    <mergeCell ref="T97:T99"/>
    <mergeCell ref="S144:S146"/>
    <mergeCell ref="S138:S140"/>
    <mergeCell ref="W126:W128"/>
    <mergeCell ref="W120:W122"/>
    <mergeCell ref="W123:W125"/>
    <mergeCell ref="V114:V116"/>
    <mergeCell ref="T111:T113"/>
    <mergeCell ref="T91:T93"/>
    <mergeCell ref="T94:T96"/>
    <mergeCell ref="U91:U93"/>
    <mergeCell ref="V82:V84"/>
    <mergeCell ref="T88:T90"/>
    <mergeCell ref="U108:U110"/>
    <mergeCell ref="V91:V93"/>
    <mergeCell ref="S132:S134"/>
    <mergeCell ref="S126:S128"/>
    <mergeCell ref="T129:T131"/>
    <mergeCell ref="V120:V122"/>
    <mergeCell ref="R120:R122"/>
    <mergeCell ref="R126:R128"/>
    <mergeCell ref="R123:R125"/>
    <mergeCell ref="R129:R131"/>
    <mergeCell ref="W138:W140"/>
    <mergeCell ref="W73:W75"/>
    <mergeCell ref="X97:X99"/>
    <mergeCell ref="X94:X96"/>
    <mergeCell ref="V76:V78"/>
    <mergeCell ref="W76:W78"/>
    <mergeCell ref="V111:V113"/>
    <mergeCell ref="W94:W96"/>
    <mergeCell ref="V79:V81"/>
    <mergeCell ref="R82:R84"/>
    <mergeCell ref="R88:R90"/>
    <mergeCell ref="R91:R93"/>
    <mergeCell ref="S97:S99"/>
    <mergeCell ref="R94:R96"/>
    <mergeCell ref="W97:W99"/>
    <mergeCell ref="V85:V87"/>
    <mergeCell ref="R100:R102"/>
    <mergeCell ref="S100:S102"/>
    <mergeCell ref="T100:T102"/>
    <mergeCell ref="U100:U102"/>
    <mergeCell ref="V100:V102"/>
    <mergeCell ref="U97:U99"/>
    <mergeCell ref="V135:V137"/>
    <mergeCell ref="U79:U81"/>
    <mergeCell ref="X132:X134"/>
    <mergeCell ref="X135:X137"/>
    <mergeCell ref="V88:V90"/>
    <mergeCell ref="T132:T134"/>
    <mergeCell ref="X153:X155"/>
    <mergeCell ref="X161:X163"/>
    <mergeCell ref="X176:X178"/>
    <mergeCell ref="X144:X146"/>
    <mergeCell ref="V147:V149"/>
    <mergeCell ref="W161:W163"/>
    <mergeCell ref="X138:X140"/>
    <mergeCell ref="W70:W72"/>
    <mergeCell ref="W67:W69"/>
    <mergeCell ref="X64:X66"/>
    <mergeCell ref="X79:X81"/>
    <mergeCell ref="X73:X75"/>
    <mergeCell ref="X82:X84"/>
    <mergeCell ref="X103:X105"/>
    <mergeCell ref="W108:W110"/>
    <mergeCell ref="X88:X90"/>
    <mergeCell ref="X67:X69"/>
    <mergeCell ref="X70:X72"/>
    <mergeCell ref="X85:X87"/>
    <mergeCell ref="X91:X93"/>
    <mergeCell ref="V64:V66"/>
    <mergeCell ref="X117:X119"/>
    <mergeCell ref="X123:X125"/>
    <mergeCell ref="X120:X122"/>
    <mergeCell ref="X126:X128"/>
    <mergeCell ref="W114:W116"/>
    <mergeCell ref="X114:X116"/>
    <mergeCell ref="W135:W137"/>
    <mergeCell ref="V70:V72"/>
    <mergeCell ref="X150:X152"/>
    <mergeCell ref="X170:X172"/>
    <mergeCell ref="W170:W172"/>
    <mergeCell ref="X202:X204"/>
    <mergeCell ref="X199:X201"/>
    <mergeCell ref="X196:X198"/>
    <mergeCell ref="X205:X207"/>
    <mergeCell ref="X193:X195"/>
    <mergeCell ref="W211:W213"/>
    <mergeCell ref="V220:V222"/>
    <mergeCell ref="V211:V213"/>
    <mergeCell ref="T73:T75"/>
    <mergeCell ref="W100:W102"/>
    <mergeCell ref="X100:X102"/>
    <mergeCell ref="W111:W113"/>
    <mergeCell ref="V103:V105"/>
    <mergeCell ref="X181:X183"/>
    <mergeCell ref="X184:X186"/>
    <mergeCell ref="W181:W183"/>
    <mergeCell ref="W205:W207"/>
    <mergeCell ref="W147:W149"/>
    <mergeCell ref="W117:W119"/>
    <mergeCell ref="W129:W131"/>
    <mergeCell ref="W132:W134"/>
    <mergeCell ref="W103:W105"/>
    <mergeCell ref="X111:X113"/>
    <mergeCell ref="V158:V160"/>
    <mergeCell ref="X129:X131"/>
    <mergeCell ref="X141:X143"/>
    <mergeCell ref="X147:X149"/>
    <mergeCell ref="W158:W160"/>
    <mergeCell ref="X158:X160"/>
    <mergeCell ref="V153:V155"/>
    <mergeCell ref="V176:V178"/>
    <mergeCell ref="X108:X110"/>
    <mergeCell ref="W187:W189"/>
    <mergeCell ref="W150:W152"/>
    <mergeCell ref="W184:W186"/>
    <mergeCell ref="U190:U192"/>
    <mergeCell ref="W208:W210"/>
    <mergeCell ref="W190:W192"/>
    <mergeCell ref="W196:W198"/>
    <mergeCell ref="X235:X237"/>
    <mergeCell ref="W193:W195"/>
    <mergeCell ref="W232:W234"/>
    <mergeCell ref="V238:V240"/>
    <mergeCell ref="V232:V234"/>
    <mergeCell ref="V235:V237"/>
    <mergeCell ref="W238:W240"/>
    <mergeCell ref="W199:W201"/>
    <mergeCell ref="X220:X222"/>
    <mergeCell ref="X214:X216"/>
    <mergeCell ref="X217:X219"/>
    <mergeCell ref="X211:X213"/>
    <mergeCell ref="W235:W237"/>
    <mergeCell ref="W214:W216"/>
    <mergeCell ref="W220:W222"/>
    <mergeCell ref="W229:W231"/>
    <mergeCell ref="X232:X234"/>
    <mergeCell ref="W217:W219"/>
    <mergeCell ref="V214:V216"/>
    <mergeCell ref="W202:W204"/>
    <mergeCell ref="X229:X231"/>
    <mergeCell ref="X223:X225"/>
    <mergeCell ref="V226:V228"/>
    <mergeCell ref="X190:X192"/>
    <mergeCell ref="X208:X210"/>
    <mergeCell ref="U220:U222"/>
    <mergeCell ref="T205:T207"/>
    <mergeCell ref="U196:U198"/>
    <mergeCell ref="U202:U204"/>
    <mergeCell ref="U184:U186"/>
    <mergeCell ref="T150:T152"/>
    <mergeCell ref="W176:W178"/>
    <mergeCell ref="V229:V231"/>
    <mergeCell ref="U187:U189"/>
    <mergeCell ref="V208:V210"/>
    <mergeCell ref="U158:U160"/>
    <mergeCell ref="U181:U183"/>
    <mergeCell ref="U161:U163"/>
    <mergeCell ref="T147:T149"/>
    <mergeCell ref="T158:T160"/>
    <mergeCell ref="T199:T201"/>
    <mergeCell ref="T229:T231"/>
    <mergeCell ref="T190:T192"/>
    <mergeCell ref="T211:T213"/>
    <mergeCell ref="U208:U210"/>
    <mergeCell ref="T217:T219"/>
    <mergeCell ref="V217:V219"/>
    <mergeCell ref="T214:T216"/>
    <mergeCell ref="U226:U228"/>
    <mergeCell ref="T226:T228"/>
    <mergeCell ref="T223:T225"/>
    <mergeCell ref="U223:U225"/>
    <mergeCell ref="V223:V225"/>
    <mergeCell ref="W226:W228"/>
    <mergeCell ref="T193:T195"/>
    <mergeCell ref="V161:V163"/>
    <mergeCell ref="W153:W155"/>
    <mergeCell ref="S147:S149"/>
    <mergeCell ref="S158:S160"/>
    <mergeCell ref="S161:S163"/>
    <mergeCell ref="T161:T163"/>
    <mergeCell ref="S153:S155"/>
    <mergeCell ref="U211:U213"/>
    <mergeCell ref="T144:T146"/>
    <mergeCell ref="U144:U146"/>
    <mergeCell ref="U147:U149"/>
    <mergeCell ref="T184:T186"/>
    <mergeCell ref="T187:T189"/>
    <mergeCell ref="U205:U207"/>
    <mergeCell ref="S184:S186"/>
    <mergeCell ref="S187:S189"/>
    <mergeCell ref="S164:S166"/>
    <mergeCell ref="U217:U219"/>
    <mergeCell ref="V144:V146"/>
    <mergeCell ref="T208:T210"/>
    <mergeCell ref="S196:S198"/>
    <mergeCell ref="U214:U216"/>
    <mergeCell ref="U150:U152"/>
    <mergeCell ref="T196:T198"/>
    <mergeCell ref="V181:V183"/>
    <mergeCell ref="V205:V207"/>
    <mergeCell ref="T153:T155"/>
    <mergeCell ref="V150:V152"/>
    <mergeCell ref="T181:T183"/>
    <mergeCell ref="S190:S192"/>
    <mergeCell ref="U153:U155"/>
    <mergeCell ref="U176:U178"/>
    <mergeCell ref="U199:U201"/>
    <mergeCell ref="S181:S183"/>
    <mergeCell ref="V193:V195"/>
    <mergeCell ref="V196:V198"/>
    <mergeCell ref="V190:V192"/>
    <mergeCell ref="V199:V201"/>
    <mergeCell ref="V202:V204"/>
    <mergeCell ref="V184:V186"/>
    <mergeCell ref="T164:T166"/>
    <mergeCell ref="U164:U166"/>
    <mergeCell ref="V164:V166"/>
    <mergeCell ref="S170:S172"/>
    <mergeCell ref="T170:T172"/>
    <mergeCell ref="U170:U172"/>
    <mergeCell ref="V170:V172"/>
    <mergeCell ref="S202:S204"/>
    <mergeCell ref="V187:V189"/>
    <mergeCell ref="U193:U195"/>
    <mergeCell ref="S176:S178"/>
    <mergeCell ref="T176:T178"/>
    <mergeCell ref="T202:T204"/>
    <mergeCell ref="S407:S409"/>
    <mergeCell ref="S401:S403"/>
    <mergeCell ref="T410:T412"/>
    <mergeCell ref="W313:W315"/>
    <mergeCell ref="X313:X315"/>
    <mergeCell ref="U298:U300"/>
    <mergeCell ref="V387:V389"/>
    <mergeCell ref="X378:X380"/>
    <mergeCell ref="X292:X294"/>
    <mergeCell ref="X301:X303"/>
    <mergeCell ref="X381:X383"/>
    <mergeCell ref="W381:W383"/>
    <mergeCell ref="V298:V300"/>
    <mergeCell ref="S307:S309"/>
    <mergeCell ref="S304:S306"/>
    <mergeCell ref="S352:S354"/>
    <mergeCell ref="V390:V392"/>
    <mergeCell ref="X352:X354"/>
    <mergeCell ref="T296:T297"/>
    <mergeCell ref="U296:U297"/>
    <mergeCell ref="S390:S392"/>
    <mergeCell ref="V404:V406"/>
    <mergeCell ref="V334:V336"/>
    <mergeCell ref="X304:X306"/>
    <mergeCell ref="W301:W303"/>
    <mergeCell ref="W384:W386"/>
    <mergeCell ref="W343:W345"/>
    <mergeCell ref="X343:X345"/>
    <mergeCell ref="V325:V327"/>
    <mergeCell ref="U410:U412"/>
    <mergeCell ref="T407:T409"/>
    <mergeCell ref="T352:T354"/>
    <mergeCell ref="X226:X228"/>
    <mergeCell ref="X238:X240"/>
    <mergeCell ref="U235:U237"/>
    <mergeCell ref="R274:R276"/>
    <mergeCell ref="R277:R279"/>
    <mergeCell ref="R271:R273"/>
    <mergeCell ref="T256:T258"/>
    <mergeCell ref="X298:X300"/>
    <mergeCell ref="X322:X324"/>
    <mergeCell ref="X310:X312"/>
    <mergeCell ref="W310:W312"/>
    <mergeCell ref="S328:S330"/>
    <mergeCell ref="T328:T330"/>
    <mergeCell ref="U328:U330"/>
    <mergeCell ref="V328:V330"/>
    <mergeCell ref="V313:V315"/>
    <mergeCell ref="V292:V294"/>
    <mergeCell ref="T292:T294"/>
    <mergeCell ref="U304:U306"/>
    <mergeCell ref="S313:S315"/>
    <mergeCell ref="W274:W276"/>
    <mergeCell ref="S226:S228"/>
    <mergeCell ref="S235:S237"/>
    <mergeCell ref="T244:T246"/>
    <mergeCell ref="T247:T249"/>
    <mergeCell ref="T283:T285"/>
    <mergeCell ref="U283:U285"/>
    <mergeCell ref="S271:S273"/>
    <mergeCell ref="X241:X243"/>
    <mergeCell ref="V241:V243"/>
    <mergeCell ref="W241:W243"/>
    <mergeCell ref="X253:X255"/>
    <mergeCell ref="X244:X246"/>
    <mergeCell ref="R256:R258"/>
    <mergeCell ref="S256:S258"/>
    <mergeCell ref="T262:T264"/>
    <mergeCell ref="S250:S252"/>
    <mergeCell ref="T250:T252"/>
    <mergeCell ref="T274:T276"/>
    <mergeCell ref="X271:X273"/>
    <mergeCell ref="X283:X285"/>
    <mergeCell ref="W331:W333"/>
    <mergeCell ref="W322:W324"/>
    <mergeCell ref="V310:V312"/>
    <mergeCell ref="V307:V309"/>
    <mergeCell ref="W307:W309"/>
    <mergeCell ref="S283:S285"/>
    <mergeCell ref="V301:V303"/>
    <mergeCell ref="U247:U249"/>
    <mergeCell ref="V247:V249"/>
    <mergeCell ref="W247:W249"/>
    <mergeCell ref="V331:V333"/>
    <mergeCell ref="U319:U321"/>
    <mergeCell ref="U325:U327"/>
    <mergeCell ref="T325:T327"/>
    <mergeCell ref="U322:U324"/>
    <mergeCell ref="X325:X327"/>
    <mergeCell ref="X331:X333"/>
    <mergeCell ref="S325:S327"/>
    <mergeCell ref="X277:X279"/>
    <mergeCell ref="T280:T282"/>
    <mergeCell ref="V280:V282"/>
    <mergeCell ref="U301:U303"/>
    <mergeCell ref="U313:U315"/>
    <mergeCell ref="O370:O372"/>
    <mergeCell ref="O364:O366"/>
    <mergeCell ref="C367:C369"/>
    <mergeCell ref="D367:D369"/>
    <mergeCell ref="D390:D392"/>
    <mergeCell ref="C390:C392"/>
    <mergeCell ref="T322:T324"/>
    <mergeCell ref="X274:X276"/>
    <mergeCell ref="Q262:Q264"/>
    <mergeCell ref="R262:R264"/>
    <mergeCell ref="S262:S264"/>
    <mergeCell ref="W277:W279"/>
    <mergeCell ref="S265:S267"/>
    <mergeCell ref="U277:U279"/>
    <mergeCell ref="B373:B375"/>
    <mergeCell ref="B390:B392"/>
    <mergeCell ref="D387:D389"/>
    <mergeCell ref="P384:P386"/>
    <mergeCell ref="O378:O380"/>
    <mergeCell ref="W319:W321"/>
    <mergeCell ref="S319:S321"/>
    <mergeCell ref="S310:S312"/>
    <mergeCell ref="S331:S333"/>
    <mergeCell ref="U310:U312"/>
    <mergeCell ref="W292:W294"/>
    <mergeCell ref="W298:W300"/>
    <mergeCell ref="T298:T300"/>
    <mergeCell ref="X268:X270"/>
    <mergeCell ref="B292:B294"/>
    <mergeCell ref="O301:O303"/>
    <mergeCell ref="B283:B285"/>
    <mergeCell ref="E307:E309"/>
    <mergeCell ref="D358:D360"/>
    <mergeCell ref="E364:E366"/>
    <mergeCell ref="E370:E372"/>
    <mergeCell ref="D349:D351"/>
    <mergeCell ref="C328:C330"/>
    <mergeCell ref="B322:B324"/>
    <mergeCell ref="E349:E351"/>
    <mergeCell ref="B298:B300"/>
    <mergeCell ref="D328:D330"/>
    <mergeCell ref="E328:E330"/>
    <mergeCell ref="B381:B383"/>
    <mergeCell ref="C334:C336"/>
    <mergeCell ref="D301:D303"/>
    <mergeCell ref="C373:C375"/>
    <mergeCell ref="C387:C389"/>
    <mergeCell ref="C384:C386"/>
    <mergeCell ref="C381:C383"/>
    <mergeCell ref="C370:C372"/>
    <mergeCell ref="D370:D372"/>
    <mergeCell ref="B337:B339"/>
    <mergeCell ref="B376:E376"/>
    <mergeCell ref="E310:E312"/>
    <mergeCell ref="C343:C345"/>
    <mergeCell ref="C319:C321"/>
    <mergeCell ref="B319:B321"/>
    <mergeCell ref="B346:B348"/>
    <mergeCell ref="C346:C348"/>
    <mergeCell ref="D381:D383"/>
    <mergeCell ref="D352:D354"/>
    <mergeCell ref="E352:E354"/>
    <mergeCell ref="B349:B351"/>
    <mergeCell ref="E367:E369"/>
    <mergeCell ref="B396:B398"/>
    <mergeCell ref="A393:A395"/>
    <mergeCell ref="B393:B395"/>
    <mergeCell ref="A378:A380"/>
    <mergeCell ref="D373:D375"/>
    <mergeCell ref="E387:E389"/>
    <mergeCell ref="D384:D386"/>
    <mergeCell ref="T220:T222"/>
    <mergeCell ref="U241:U243"/>
    <mergeCell ref="S238:S240"/>
    <mergeCell ref="T232:T234"/>
    <mergeCell ref="T271:T273"/>
    <mergeCell ref="U238:U240"/>
    <mergeCell ref="S241:S243"/>
    <mergeCell ref="U274:U276"/>
    <mergeCell ref="U280:U282"/>
    <mergeCell ref="U229:U231"/>
    <mergeCell ref="U232:U234"/>
    <mergeCell ref="R304:R306"/>
    <mergeCell ref="D223:D225"/>
    <mergeCell ref="A349:A351"/>
    <mergeCell ref="B295:B297"/>
    <mergeCell ref="A322:A324"/>
    <mergeCell ref="A298:A300"/>
    <mergeCell ref="R238:R240"/>
    <mergeCell ref="A373:A375"/>
    <mergeCell ref="T304:T306"/>
    <mergeCell ref="T307:T309"/>
    <mergeCell ref="A390:A392"/>
    <mergeCell ref="B378:B380"/>
    <mergeCell ref="P370:P372"/>
    <mergeCell ref="R370:R372"/>
    <mergeCell ref="E384:E386"/>
    <mergeCell ref="A407:A409"/>
    <mergeCell ref="C393:C395"/>
    <mergeCell ref="D393:D395"/>
    <mergeCell ref="E393:E395"/>
    <mergeCell ref="O393:O395"/>
    <mergeCell ref="A455:A457"/>
    <mergeCell ref="A452:A454"/>
    <mergeCell ref="B441:B443"/>
    <mergeCell ref="B426:B428"/>
    <mergeCell ref="C426:C428"/>
    <mergeCell ref="D435:D437"/>
    <mergeCell ref="D429:D431"/>
    <mergeCell ref="B429:B431"/>
    <mergeCell ref="C429:C431"/>
    <mergeCell ref="E407:E409"/>
    <mergeCell ref="B421:E421"/>
    <mergeCell ref="A418:A420"/>
    <mergeCell ref="C396:C398"/>
    <mergeCell ref="E418:E420"/>
    <mergeCell ref="E423:E425"/>
    <mergeCell ref="D423:D425"/>
    <mergeCell ref="B407:B409"/>
    <mergeCell ref="C401:C403"/>
    <mergeCell ref="E404:E406"/>
    <mergeCell ref="B399:E399"/>
    <mergeCell ref="C407:C409"/>
    <mergeCell ref="D407:D409"/>
    <mergeCell ref="A432:A434"/>
    <mergeCell ref="A414:A417"/>
    <mergeCell ref="A387:A389"/>
    <mergeCell ref="O387:O389"/>
    <mergeCell ref="I416:I417"/>
    <mergeCell ref="J416:J417"/>
    <mergeCell ref="A401:A403"/>
    <mergeCell ref="D401:D403"/>
    <mergeCell ref="E381:E383"/>
    <mergeCell ref="O373:O375"/>
    <mergeCell ref="A381:A383"/>
    <mergeCell ref="D396:D398"/>
    <mergeCell ref="E373:E375"/>
    <mergeCell ref="K412:K413"/>
    <mergeCell ref="N412:N413"/>
    <mergeCell ref="B404:B406"/>
    <mergeCell ref="J412:J413"/>
    <mergeCell ref="I412:I413"/>
    <mergeCell ref="C410:C413"/>
    <mergeCell ref="D404:D406"/>
    <mergeCell ref="C404:C406"/>
    <mergeCell ref="A404:A406"/>
    <mergeCell ref="A396:A398"/>
    <mergeCell ref="O381:O383"/>
    <mergeCell ref="B401:B403"/>
    <mergeCell ref="B384:B386"/>
    <mergeCell ref="D378:D380"/>
    <mergeCell ref="B387:B389"/>
    <mergeCell ref="C378:C380"/>
    <mergeCell ref="E378:E380"/>
    <mergeCell ref="E390:E392"/>
    <mergeCell ref="O384:O386"/>
    <mergeCell ref="O407:O409"/>
    <mergeCell ref="A410:A413"/>
    <mergeCell ref="B410:B413"/>
    <mergeCell ref="A384:A386"/>
    <mergeCell ref="A429:A431"/>
    <mergeCell ref="D426:D428"/>
    <mergeCell ref="A435:A437"/>
    <mergeCell ref="C435:C437"/>
    <mergeCell ref="B432:B434"/>
    <mergeCell ref="B435:B437"/>
    <mergeCell ref="C432:C434"/>
    <mergeCell ref="E435:E437"/>
    <mergeCell ref="A447:A449"/>
    <mergeCell ref="B452:B454"/>
    <mergeCell ref="C452:C454"/>
    <mergeCell ref="D432:D434"/>
    <mergeCell ref="O426:O428"/>
    <mergeCell ref="E452:E454"/>
    <mergeCell ref="D452:D454"/>
    <mergeCell ref="A423:A425"/>
    <mergeCell ref="E426:E428"/>
    <mergeCell ref="B423:B425"/>
    <mergeCell ref="A441:A443"/>
    <mergeCell ref="C441:C443"/>
    <mergeCell ref="B438:B440"/>
    <mergeCell ref="E441:E443"/>
    <mergeCell ref="D438:D440"/>
    <mergeCell ref="A444:A446"/>
    <mergeCell ref="B444:B446"/>
    <mergeCell ref="C444:C446"/>
    <mergeCell ref="D444:D446"/>
    <mergeCell ref="E444:E446"/>
    <mergeCell ref="O444:O446"/>
    <mergeCell ref="A426:A428"/>
    <mergeCell ref="A438:A440"/>
    <mergeCell ref="E447:E449"/>
    <mergeCell ref="B418:D420"/>
    <mergeCell ref="K416:K417"/>
    <mergeCell ref="F416:F417"/>
    <mergeCell ref="G416:G417"/>
    <mergeCell ref="L412:L413"/>
    <mergeCell ref="M412:M413"/>
    <mergeCell ref="F412:F413"/>
    <mergeCell ref="G412:G413"/>
    <mergeCell ref="H412:H413"/>
    <mergeCell ref="D458:D460"/>
    <mergeCell ref="D455:D457"/>
    <mergeCell ref="D410:D413"/>
    <mergeCell ref="E410:E413"/>
    <mergeCell ref="Q423:Q425"/>
    <mergeCell ref="L416:L417"/>
    <mergeCell ref="M416:M417"/>
    <mergeCell ref="N416:N417"/>
    <mergeCell ref="B414:B417"/>
    <mergeCell ref="C414:C417"/>
    <mergeCell ref="D414:D417"/>
    <mergeCell ref="E414:E417"/>
    <mergeCell ref="C458:C460"/>
    <mergeCell ref="B455:B457"/>
    <mergeCell ref="C455:C457"/>
    <mergeCell ref="E429:E431"/>
    <mergeCell ref="E432:E434"/>
    <mergeCell ref="C423:C425"/>
    <mergeCell ref="O418:O420"/>
    <mergeCell ref="E438:E440"/>
    <mergeCell ref="C438:C440"/>
    <mergeCell ref="Q438:Q440"/>
    <mergeCell ref="H416:H417"/>
    <mergeCell ref="A458:A460"/>
    <mergeCell ref="B458:B460"/>
    <mergeCell ref="O455:O457"/>
    <mergeCell ref="A464:A466"/>
    <mergeCell ref="A461:A463"/>
    <mergeCell ref="B461:D463"/>
    <mergeCell ref="E458:E460"/>
    <mergeCell ref="E455:E457"/>
    <mergeCell ref="O464:O466"/>
    <mergeCell ref="O461:O463"/>
    <mergeCell ref="B464:E466"/>
    <mergeCell ref="E461:E463"/>
    <mergeCell ref="O441:O443"/>
    <mergeCell ref="R464:R466"/>
    <mergeCell ref="T458:T460"/>
    <mergeCell ref="O452:O454"/>
    <mergeCell ref="B450:E450"/>
    <mergeCell ref="B447:D449"/>
    <mergeCell ref="O447:O449"/>
    <mergeCell ref="O458:O460"/>
    <mergeCell ref="Q461:Q463"/>
    <mergeCell ref="Q458:Q460"/>
    <mergeCell ref="P458:P460"/>
    <mergeCell ref="Q455:Q457"/>
    <mergeCell ref="P464:P466"/>
    <mergeCell ref="P452:P454"/>
    <mergeCell ref="D441:D443"/>
    <mergeCell ref="Q464:Q466"/>
    <mergeCell ref="P455:P457"/>
    <mergeCell ref="P461:P463"/>
    <mergeCell ref="Q441:Q443"/>
    <mergeCell ref="Q444:Q446"/>
    <mergeCell ref="M1:X1"/>
    <mergeCell ref="M2:X2"/>
    <mergeCell ref="W280:W282"/>
    <mergeCell ref="V274:V276"/>
    <mergeCell ref="V277:V279"/>
    <mergeCell ref="R161:R163"/>
    <mergeCell ref="X280:X282"/>
    <mergeCell ref="W223:W225"/>
    <mergeCell ref="T238:T240"/>
    <mergeCell ref="T241:T243"/>
    <mergeCell ref="U447:U449"/>
    <mergeCell ref="T426:T428"/>
    <mergeCell ref="T438:T440"/>
    <mergeCell ref="T447:T449"/>
    <mergeCell ref="T441:T443"/>
    <mergeCell ref="T432:T434"/>
    <mergeCell ref="U381:U383"/>
    <mergeCell ref="R432:R434"/>
    <mergeCell ref="R435:R437"/>
    <mergeCell ref="U429:U431"/>
    <mergeCell ref="P410:P412"/>
    <mergeCell ref="Q432:Q434"/>
    <mergeCell ref="O429:O431"/>
    <mergeCell ref="P435:P437"/>
    <mergeCell ref="P429:P431"/>
    <mergeCell ref="O432:O434"/>
    <mergeCell ref="R404:R406"/>
    <mergeCell ref="U390:U392"/>
    <mergeCell ref="U423:U425"/>
    <mergeCell ref="S435:S437"/>
    <mergeCell ref="S447:S449"/>
    <mergeCell ref="Q447:Q449"/>
    <mergeCell ref="X464:X466"/>
    <mergeCell ref="V435:V437"/>
    <mergeCell ref="W455:W457"/>
    <mergeCell ref="X435:X437"/>
    <mergeCell ref="X461:X463"/>
    <mergeCell ref="T464:T466"/>
    <mergeCell ref="T461:T463"/>
    <mergeCell ref="S455:S457"/>
    <mergeCell ref="W447:W449"/>
    <mergeCell ref="X441:X443"/>
    <mergeCell ref="X458:X460"/>
    <mergeCell ref="W458:W460"/>
    <mergeCell ref="V455:V457"/>
    <mergeCell ref="V447:V449"/>
    <mergeCell ref="U452:U454"/>
    <mergeCell ref="X455:X457"/>
    <mergeCell ref="V452:V454"/>
    <mergeCell ref="W452:W454"/>
    <mergeCell ref="T452:T454"/>
    <mergeCell ref="U458:U460"/>
    <mergeCell ref="U464:U466"/>
    <mergeCell ref="W464:W466"/>
    <mergeCell ref="V461:V463"/>
    <mergeCell ref="V464:V466"/>
    <mergeCell ref="S452:S454"/>
    <mergeCell ref="S458:S460"/>
    <mergeCell ref="S464:S466"/>
    <mergeCell ref="W461:W463"/>
    <mergeCell ref="S444:S446"/>
    <mergeCell ref="T444:T446"/>
    <mergeCell ref="W441:W443"/>
    <mergeCell ref="W444:W446"/>
    <mergeCell ref="R461:R463"/>
    <mergeCell ref="O410:O412"/>
    <mergeCell ref="W438:W440"/>
    <mergeCell ref="P426:P428"/>
    <mergeCell ref="W432:W434"/>
    <mergeCell ref="P432:P434"/>
    <mergeCell ref="Q429:Q431"/>
    <mergeCell ref="T423:T425"/>
    <mergeCell ref="U426:U428"/>
    <mergeCell ref="R410:R412"/>
    <mergeCell ref="O423:O425"/>
    <mergeCell ref="P423:P425"/>
    <mergeCell ref="P418:P420"/>
    <mergeCell ref="V426:V428"/>
    <mergeCell ref="V410:V412"/>
    <mergeCell ref="R441:R443"/>
    <mergeCell ref="O438:O440"/>
    <mergeCell ref="S438:S440"/>
    <mergeCell ref="T455:T457"/>
    <mergeCell ref="U455:U457"/>
    <mergeCell ref="S429:S431"/>
    <mergeCell ref="V438:V440"/>
    <mergeCell ref="S461:S463"/>
    <mergeCell ref="U461:U463"/>
    <mergeCell ref="O414:O417"/>
    <mergeCell ref="P414:P417"/>
    <mergeCell ref="Q414:Q417"/>
    <mergeCell ref="R414:R417"/>
    <mergeCell ref="S414:S417"/>
    <mergeCell ref="T414:T417"/>
    <mergeCell ref="U414:U417"/>
    <mergeCell ref="V414:V417"/>
    <mergeCell ref="R429:R431"/>
    <mergeCell ref="Q426:Q428"/>
    <mergeCell ref="U435:U437"/>
    <mergeCell ref="U438:U440"/>
    <mergeCell ref="V441:V443"/>
    <mergeCell ref="R438:R440"/>
    <mergeCell ref="V458:V460"/>
    <mergeCell ref="P438:P440"/>
    <mergeCell ref="P447:P449"/>
    <mergeCell ref="P441:P443"/>
    <mergeCell ref="P444:P446"/>
    <mergeCell ref="O435:O437"/>
    <mergeCell ref="Q452:Q454"/>
    <mergeCell ref="R444:R446"/>
    <mergeCell ref="U444:U446"/>
    <mergeCell ref="V444:V446"/>
    <mergeCell ref="R455:R457"/>
    <mergeCell ref="R447:R449"/>
    <mergeCell ref="R458:R460"/>
    <mergeCell ref="X444:X446"/>
    <mergeCell ref="S418:S420"/>
    <mergeCell ref="S426:S428"/>
    <mergeCell ref="S441:S443"/>
    <mergeCell ref="U441:U443"/>
    <mergeCell ref="T435:T437"/>
    <mergeCell ref="W426:W428"/>
    <mergeCell ref="S423:S425"/>
    <mergeCell ref="T429:T431"/>
    <mergeCell ref="S432:S434"/>
    <mergeCell ref="X432:X434"/>
    <mergeCell ref="W435:W437"/>
    <mergeCell ref="Q410:Q412"/>
    <mergeCell ref="R423:R425"/>
    <mergeCell ref="U432:U434"/>
    <mergeCell ref="W414:W417"/>
    <mergeCell ref="S410:S412"/>
    <mergeCell ref="U418:U420"/>
    <mergeCell ref="W418:W420"/>
    <mergeCell ref="R418:R420"/>
    <mergeCell ref="V432:V434"/>
    <mergeCell ref="V429:V431"/>
    <mergeCell ref="X410:X412"/>
    <mergeCell ref="X426:X428"/>
    <mergeCell ref="X418:X420"/>
    <mergeCell ref="X423:X425"/>
    <mergeCell ref="W410:W412"/>
    <mergeCell ref="V423:V425"/>
    <mergeCell ref="Q435:Q437"/>
    <mergeCell ref="R426:R428"/>
    <mergeCell ref="Q418:Q420"/>
    <mergeCell ref="W423:W425"/>
    <mergeCell ref="U404:U406"/>
    <mergeCell ref="V349:V351"/>
    <mergeCell ref="T404:T406"/>
    <mergeCell ref="T373:T375"/>
    <mergeCell ref="T378:T380"/>
    <mergeCell ref="V401:V403"/>
    <mergeCell ref="X367:X369"/>
    <mergeCell ref="W364:W366"/>
    <mergeCell ref="X364:X366"/>
    <mergeCell ref="V352:V354"/>
    <mergeCell ref="V343:V345"/>
    <mergeCell ref="W407:W409"/>
    <mergeCell ref="W346:W348"/>
    <mergeCell ref="W367:W369"/>
    <mergeCell ref="U358:U360"/>
    <mergeCell ref="V358:V360"/>
    <mergeCell ref="W358:W360"/>
    <mergeCell ref="U367:U369"/>
    <mergeCell ref="X358:X360"/>
    <mergeCell ref="X407:X409"/>
    <mergeCell ref="U407:U409"/>
    <mergeCell ref="T370:T372"/>
    <mergeCell ref="T387:T389"/>
    <mergeCell ref="U364:U366"/>
    <mergeCell ref="V364:V366"/>
    <mergeCell ref="T364:T366"/>
    <mergeCell ref="U346:U348"/>
    <mergeCell ref="U401:U403"/>
    <mergeCell ref="W401:W403"/>
    <mergeCell ref="W390:W392"/>
    <mergeCell ref="U349:U351"/>
    <mergeCell ref="X370:X372"/>
    <mergeCell ref="X414:X417"/>
    <mergeCell ref="X429:X431"/>
    <mergeCell ref="W429:W431"/>
    <mergeCell ref="T418:T420"/>
    <mergeCell ref="X447:X449"/>
    <mergeCell ref="X438:X440"/>
    <mergeCell ref="R452:R454"/>
    <mergeCell ref="R407:R409"/>
    <mergeCell ref="P407:P409"/>
    <mergeCell ref="Q373:Q375"/>
    <mergeCell ref="R401:R403"/>
    <mergeCell ref="Q401:Q403"/>
    <mergeCell ref="U378:U380"/>
    <mergeCell ref="U361:U363"/>
    <mergeCell ref="V361:V363"/>
    <mergeCell ref="R387:R389"/>
    <mergeCell ref="R384:R386"/>
    <mergeCell ref="Q407:Q409"/>
    <mergeCell ref="X452:X454"/>
    <mergeCell ref="P393:P395"/>
    <mergeCell ref="X401:X403"/>
    <mergeCell ref="X384:X386"/>
    <mergeCell ref="X373:X375"/>
    <mergeCell ref="P401:P403"/>
    <mergeCell ref="Q404:Q406"/>
    <mergeCell ref="S404:S406"/>
    <mergeCell ref="T381:T383"/>
    <mergeCell ref="V407:V409"/>
    <mergeCell ref="V378:V380"/>
    <mergeCell ref="V384:V386"/>
    <mergeCell ref="X404:X406"/>
    <mergeCell ref="V418:V420"/>
    <mergeCell ref="V381:V383"/>
    <mergeCell ref="R393:R395"/>
    <mergeCell ref="S393:S395"/>
    <mergeCell ref="T393:T395"/>
    <mergeCell ref="U393:U395"/>
    <mergeCell ref="V393:V395"/>
    <mergeCell ref="S378:S380"/>
    <mergeCell ref="T401:T403"/>
    <mergeCell ref="U370:U372"/>
    <mergeCell ref="V370:V372"/>
    <mergeCell ref="W370:W372"/>
    <mergeCell ref="S358:S360"/>
    <mergeCell ref="T358:T360"/>
    <mergeCell ref="U352:U354"/>
    <mergeCell ref="R390:R392"/>
    <mergeCell ref="S387:S389"/>
    <mergeCell ref="U384:U386"/>
    <mergeCell ref="T390:T392"/>
    <mergeCell ref="T384:T386"/>
    <mergeCell ref="W393:W395"/>
    <mergeCell ref="R361:R363"/>
    <mergeCell ref="S381:S383"/>
    <mergeCell ref="S370:S372"/>
    <mergeCell ref="S364:S366"/>
    <mergeCell ref="W378:W380"/>
    <mergeCell ref="U373:U375"/>
    <mergeCell ref="R364:R366"/>
    <mergeCell ref="Q358:Q360"/>
    <mergeCell ref="Q378:Q380"/>
    <mergeCell ref="P373:P375"/>
    <mergeCell ref="Q370:Q372"/>
    <mergeCell ref="Q384:Q386"/>
    <mergeCell ref="P381:P383"/>
    <mergeCell ref="P378:P380"/>
    <mergeCell ref="P390:P392"/>
    <mergeCell ref="Q361:Q363"/>
    <mergeCell ref="V346:V348"/>
    <mergeCell ref="R378:R380"/>
    <mergeCell ref="V373:V375"/>
    <mergeCell ref="S373:S375"/>
    <mergeCell ref="U387:U389"/>
    <mergeCell ref="E100:E102"/>
    <mergeCell ref="O100:O102"/>
    <mergeCell ref="E132:E134"/>
    <mergeCell ref="Q138:Q140"/>
    <mergeCell ref="P181:P183"/>
    <mergeCell ref="Q211:Q213"/>
    <mergeCell ref="Q158:Q160"/>
    <mergeCell ref="E184:E186"/>
    <mergeCell ref="P153:P155"/>
    <mergeCell ref="S301:S303"/>
    <mergeCell ref="U331:U333"/>
    <mergeCell ref="U343:U345"/>
    <mergeCell ref="S349:S351"/>
    <mergeCell ref="R355:R357"/>
    <mergeCell ref="S355:S357"/>
    <mergeCell ref="R337:R339"/>
    <mergeCell ref="S337:S339"/>
    <mergeCell ref="S384:S386"/>
    <mergeCell ref="O404:O406"/>
    <mergeCell ref="Q381:Q383"/>
    <mergeCell ref="Q387:Q389"/>
    <mergeCell ref="Q390:Q392"/>
    <mergeCell ref="P387:P389"/>
    <mergeCell ref="O390:O392"/>
    <mergeCell ref="O401:O403"/>
    <mergeCell ref="E265:E267"/>
    <mergeCell ref="O265:O267"/>
    <mergeCell ref="Q328:Q330"/>
    <mergeCell ref="Q298:Q300"/>
    <mergeCell ref="Q283:Q285"/>
    <mergeCell ref="Q304:Q306"/>
    <mergeCell ref="Q331:Q333"/>
    <mergeCell ref="E244:E246"/>
    <mergeCell ref="P404:P406"/>
    <mergeCell ref="P331:P333"/>
    <mergeCell ref="Q349:Q351"/>
    <mergeCell ref="P319:P321"/>
    <mergeCell ref="Q352:Q354"/>
    <mergeCell ref="E396:E398"/>
    <mergeCell ref="E401:E403"/>
    <mergeCell ref="Q307:Q309"/>
    <mergeCell ref="Q301:Q303"/>
    <mergeCell ref="Q319:Q321"/>
    <mergeCell ref="P265:P267"/>
    <mergeCell ref="Q265:Q267"/>
    <mergeCell ref="Q367:Q369"/>
    <mergeCell ref="P364:P366"/>
    <mergeCell ref="P286:P288"/>
    <mergeCell ref="Q286:Q288"/>
    <mergeCell ref="Q393:Q395"/>
    <mergeCell ref="W404:W406"/>
    <mergeCell ref="W328:W330"/>
    <mergeCell ref="X328:X330"/>
    <mergeCell ref="W361:W363"/>
    <mergeCell ref="X361:X363"/>
    <mergeCell ref="V367:V369"/>
    <mergeCell ref="V322:V324"/>
    <mergeCell ref="S322:S324"/>
    <mergeCell ref="R325:R327"/>
    <mergeCell ref="V340:V342"/>
    <mergeCell ref="R328:R330"/>
    <mergeCell ref="X346:X348"/>
    <mergeCell ref="X355:X357"/>
    <mergeCell ref="T355:T357"/>
    <mergeCell ref="U355:U357"/>
    <mergeCell ref="V355:V357"/>
    <mergeCell ref="R373:R375"/>
    <mergeCell ref="R381:R383"/>
    <mergeCell ref="U334:U336"/>
    <mergeCell ref="S361:S363"/>
    <mergeCell ref="T361:T363"/>
    <mergeCell ref="X349:X351"/>
    <mergeCell ref="W355:W357"/>
    <mergeCell ref="T349:T351"/>
    <mergeCell ref="S367:S369"/>
    <mergeCell ref="T367:T369"/>
    <mergeCell ref="X393:X395"/>
    <mergeCell ref="X390:X392"/>
    <mergeCell ref="R367:R369"/>
    <mergeCell ref="W373:W375"/>
    <mergeCell ref="X387:X389"/>
    <mergeCell ref="W387:W389"/>
    <mergeCell ref="X265:X267"/>
    <mergeCell ref="W352:W354"/>
    <mergeCell ref="V319:V321"/>
    <mergeCell ref="T265:T267"/>
    <mergeCell ref="U265:U267"/>
    <mergeCell ref="V265:V267"/>
    <mergeCell ref="W265:W267"/>
    <mergeCell ref="S292:S294"/>
    <mergeCell ref="W296:W297"/>
    <mergeCell ref="X319:X321"/>
    <mergeCell ref="X307:X309"/>
    <mergeCell ref="W325:W327"/>
    <mergeCell ref="T331:T333"/>
    <mergeCell ref="W340:W342"/>
    <mergeCell ref="X340:X342"/>
    <mergeCell ref="T319:T321"/>
    <mergeCell ref="W283:W285"/>
    <mergeCell ref="T277:T279"/>
    <mergeCell ref="S298:S300"/>
    <mergeCell ref="V296:V297"/>
    <mergeCell ref="V304:V306"/>
    <mergeCell ref="V283:V285"/>
    <mergeCell ref="V271:V273"/>
    <mergeCell ref="S296:S297"/>
    <mergeCell ref="T310:T312"/>
    <mergeCell ref="S274:S276"/>
    <mergeCell ref="W349:W351"/>
    <mergeCell ref="T337:T339"/>
    <mergeCell ref="V337:V339"/>
    <mergeCell ref="U340:U342"/>
    <mergeCell ref="T301:T303"/>
    <mergeCell ref="S286:S288"/>
    <mergeCell ref="U307:U309"/>
    <mergeCell ref="U292:U294"/>
    <mergeCell ref="W334:W336"/>
    <mergeCell ref="T340:T342"/>
    <mergeCell ref="W304:W306"/>
    <mergeCell ref="S334:S336"/>
    <mergeCell ref="T334:T336"/>
    <mergeCell ref="W337:W339"/>
    <mergeCell ref="S316:S318"/>
    <mergeCell ref="T316:T318"/>
    <mergeCell ref="U316:U318"/>
    <mergeCell ref="V316:V318"/>
    <mergeCell ref="W316:W318"/>
    <mergeCell ref="X296:X297"/>
    <mergeCell ref="R331:R333"/>
    <mergeCell ref="S343:S345"/>
    <mergeCell ref="S346:S348"/>
    <mergeCell ref="T346:T348"/>
    <mergeCell ref="U337:U339"/>
    <mergeCell ref="R319:R321"/>
    <mergeCell ref="X316:X318"/>
    <mergeCell ref="X337:X339"/>
    <mergeCell ref="X247:X249"/>
    <mergeCell ref="Q247:Q249"/>
    <mergeCell ref="R247:R249"/>
    <mergeCell ref="S247:S249"/>
    <mergeCell ref="C247:C249"/>
    <mergeCell ref="D247:D249"/>
    <mergeCell ref="E247:E249"/>
    <mergeCell ref="O247:O249"/>
    <mergeCell ref="P247:P249"/>
    <mergeCell ref="A268:A270"/>
    <mergeCell ref="B268:B270"/>
    <mergeCell ref="C268:C270"/>
    <mergeCell ref="D268:D270"/>
    <mergeCell ref="E268:E270"/>
    <mergeCell ref="O268:O270"/>
    <mergeCell ref="P268:P270"/>
    <mergeCell ref="Q268:Q270"/>
    <mergeCell ref="R268:R270"/>
    <mergeCell ref="S268:S270"/>
    <mergeCell ref="T268:T270"/>
    <mergeCell ref="U268:U270"/>
    <mergeCell ref="V268:V270"/>
    <mergeCell ref="W268:W270"/>
    <mergeCell ref="A253:A255"/>
    <mergeCell ref="B253:B255"/>
    <mergeCell ref="C253:C255"/>
    <mergeCell ref="R265:R267"/>
    <mergeCell ref="X262:X264"/>
    <mergeCell ref="X250:X252"/>
    <mergeCell ref="Q259:Q261"/>
    <mergeCell ref="R259:R261"/>
    <mergeCell ref="S259:S261"/>
    <mergeCell ref="U244:U246"/>
    <mergeCell ref="V244:V246"/>
    <mergeCell ref="W244:W246"/>
    <mergeCell ref="P253:P255"/>
    <mergeCell ref="Q253:Q255"/>
    <mergeCell ref="R253:R255"/>
    <mergeCell ref="S253:S255"/>
    <mergeCell ref="T253:T255"/>
    <mergeCell ref="V253:V255"/>
    <mergeCell ref="W253:W255"/>
    <mergeCell ref="A247:A249"/>
    <mergeCell ref="B247:B249"/>
    <mergeCell ref="D253:D255"/>
    <mergeCell ref="E253:E255"/>
    <mergeCell ref="O253:O255"/>
    <mergeCell ref="Q244:Q246"/>
    <mergeCell ref="R244:R246"/>
    <mergeCell ref="C244:C246"/>
    <mergeCell ref="D244:D246"/>
    <mergeCell ref="A250:A252"/>
    <mergeCell ref="B250:B252"/>
    <mergeCell ref="C250:C252"/>
    <mergeCell ref="D250:D252"/>
    <mergeCell ref="U250:U252"/>
    <mergeCell ref="V250:V252"/>
    <mergeCell ref="W250:W252"/>
    <mergeCell ref="T259:T261"/>
    <mergeCell ref="U259:U261"/>
    <mergeCell ref="V259:V261"/>
    <mergeCell ref="W259:W261"/>
    <mergeCell ref="X259:X261"/>
    <mergeCell ref="U253:U255"/>
    <mergeCell ref="U262:U264"/>
    <mergeCell ref="A256:A258"/>
    <mergeCell ref="B256:B258"/>
    <mergeCell ref="A259:A261"/>
    <mergeCell ref="B259:B261"/>
    <mergeCell ref="C259:C261"/>
    <mergeCell ref="C262:C264"/>
    <mergeCell ref="D262:D264"/>
    <mergeCell ref="E262:E264"/>
    <mergeCell ref="O262:O264"/>
    <mergeCell ref="O256:O258"/>
    <mergeCell ref="P256:P258"/>
    <mergeCell ref="Q256:Q258"/>
    <mergeCell ref="X256:X258"/>
    <mergeCell ref="U256:U258"/>
    <mergeCell ref="V256:V258"/>
    <mergeCell ref="W256:W258"/>
    <mergeCell ref="V262:V264"/>
    <mergeCell ref="W262:W264"/>
    <mergeCell ref="P262:P264"/>
    <mergeCell ref="T286:T288"/>
    <mergeCell ref="U286:U288"/>
    <mergeCell ref="V286:V288"/>
    <mergeCell ref="W286:W288"/>
    <mergeCell ref="X286:X288"/>
    <mergeCell ref="A289:A291"/>
    <mergeCell ref="B289:B291"/>
    <mergeCell ref="C289:C291"/>
    <mergeCell ref="D289:D291"/>
    <mergeCell ref="E289:E291"/>
    <mergeCell ref="O289:O291"/>
    <mergeCell ref="P289:P291"/>
    <mergeCell ref="Q289:Q291"/>
    <mergeCell ref="R289:R291"/>
    <mergeCell ref="S289:S291"/>
    <mergeCell ref="T289:T291"/>
    <mergeCell ref="U289:U291"/>
    <mergeCell ref="V289:V291"/>
    <mergeCell ref="W289:W291"/>
    <mergeCell ref="X289:X291"/>
  </mergeCells>
  <phoneticPr fontId="3" type="noConversion"/>
  <pageMargins left="0.35433070866141736" right="0.19685039370078741" top="0.39370078740157483" bottom="0.39370078740157483" header="0.51181102362204722" footer="0.51181102362204722"/>
  <pageSetup paperSize="9" scale="4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2024-05-06T05:36:51Z</dcterms:modified>
</cp:coreProperties>
</file>